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รวมแผนกลยุทธ์กิจการต่างๆ  61 -64\"/>
    </mc:Choice>
  </mc:AlternateContent>
  <bookViews>
    <workbookView xWindow="1485" yWindow="1140" windowWidth="15195" windowHeight="11010" tabRatio="778" activeTab="1"/>
  </bookViews>
  <sheets>
    <sheet name="แบบ รง." sheetId="69" r:id="rId1"/>
    <sheet name="แบบ รง 1" sheetId="65" r:id="rId2"/>
    <sheet name="แบบ รง 2" sheetId="66" r:id="rId3"/>
    <sheet name="แบบ รง 3" sheetId="68" r:id="rId4"/>
    <sheet name="แบบ รง 4" sheetId="67" r:id="rId5"/>
  </sheets>
  <definedNames>
    <definedName name="_xlnm.Print_Area" localSheetId="1">'แบบ รง 1'!$A$1:$H$83</definedName>
    <definedName name="_xlnm.Print_Area" localSheetId="2">'แบบ รง 2'!$A$1:$G$148</definedName>
    <definedName name="_xlnm.Print_Area" localSheetId="3">'แบบ รง 3'!$A$1:$I$92</definedName>
    <definedName name="_xlnm.Print_Area" localSheetId="4">'แบบ รง 4'!$A$1:$I$252</definedName>
    <definedName name="_xlnm.Print_Titles" localSheetId="1">'แบบ รง 1'!$5:$6</definedName>
    <definedName name="_xlnm.Print_Titles" localSheetId="2">'แบบ รง 2'!$4:$5</definedName>
    <definedName name="_xlnm.Print_Titles" localSheetId="3">'แบบ รง 3'!$5:$6</definedName>
    <definedName name="_xlnm.Print_Titles" localSheetId="4">'แบบ รง 4'!$5:$6</definedName>
  </definedNames>
  <calcPr calcId="152511"/>
</workbook>
</file>

<file path=xl/calcChain.xml><?xml version="1.0" encoding="utf-8"?>
<calcChain xmlns="http://schemas.openxmlformats.org/spreadsheetml/2006/main">
  <c r="D75" i="67" l="1"/>
  <c r="D73" i="67"/>
  <c r="E82" i="67"/>
  <c r="E80" i="67"/>
  <c r="E79" i="67"/>
  <c r="E76" i="67"/>
  <c r="E74" i="67"/>
  <c r="E72" i="67"/>
  <c r="E71" i="67"/>
  <c r="E70" i="67"/>
  <c r="D69" i="67"/>
  <c r="E52" i="67"/>
  <c r="D51" i="67"/>
  <c r="D36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7" i="67"/>
  <c r="E28" i="67"/>
  <c r="E29" i="67"/>
  <c r="E30" i="67"/>
  <c r="E31" i="67"/>
  <c r="E32" i="67"/>
  <c r="E33" i="67"/>
  <c r="E34" i="67"/>
  <c r="E35" i="67"/>
  <c r="E37" i="67"/>
  <c r="E38" i="67"/>
  <c r="E39" i="67"/>
  <c r="E40" i="67"/>
  <c r="E41" i="67"/>
  <c r="E42" i="67"/>
  <c r="E43" i="67"/>
  <c r="E44" i="67"/>
  <c r="E45" i="67"/>
  <c r="E46" i="67"/>
  <c r="E47" i="67"/>
  <c r="D26" i="67"/>
  <c r="D9" i="67"/>
  <c r="D8" i="67" s="1"/>
  <c r="E10" i="67"/>
  <c r="C79" i="68"/>
  <c r="C76" i="68"/>
  <c r="C73" i="68"/>
  <c r="C69" i="68"/>
  <c r="C64" i="68"/>
  <c r="C61" i="68" s="1"/>
  <c r="C59" i="68"/>
  <c r="C54" i="68" s="1"/>
  <c r="C49" i="68"/>
  <c r="C48" i="68" s="1"/>
  <c r="C43" i="68"/>
  <c r="C37" i="68" s="1"/>
  <c r="C26" i="68"/>
  <c r="C24" i="68" s="1"/>
  <c r="C22" i="68"/>
  <c r="C20" i="68"/>
  <c r="C18" i="68"/>
  <c r="C13" i="68"/>
  <c r="C10" i="68"/>
  <c r="D25" i="67" l="1"/>
  <c r="C68" i="68"/>
  <c r="C53" i="68" s="1"/>
  <c r="C36" i="68"/>
  <c r="D50" i="67"/>
  <c r="C8" i="68"/>
  <c r="C17" i="68"/>
  <c r="D7" i="67" l="1"/>
  <c r="C7" i="68"/>
  <c r="C84" i="68" s="1"/>
  <c r="C248" i="67" l="1"/>
  <c r="C244" i="67"/>
  <c r="C242" i="67"/>
  <c r="C238" i="67"/>
  <c r="C234" i="67"/>
  <c r="C230" i="67"/>
  <c r="C226" i="67"/>
  <c r="C224" i="67"/>
  <c r="C220" i="67"/>
  <c r="C214" i="67"/>
  <c r="C211" i="67"/>
  <c r="C208" i="67"/>
  <c r="C206" i="67"/>
  <c r="C203" i="67"/>
  <c r="C200" i="67"/>
  <c r="C199" i="67" s="1"/>
  <c r="C196" i="67"/>
  <c r="C194" i="67"/>
  <c r="C192" i="67"/>
  <c r="C178" i="67"/>
  <c r="C169" i="67"/>
  <c r="C154" i="67"/>
  <c r="C152" i="67"/>
  <c r="C150" i="67"/>
  <c r="C145" i="67"/>
  <c r="C142" i="67"/>
  <c r="C140" i="67"/>
  <c r="C138" i="67"/>
  <c r="C130" i="67"/>
  <c r="C129" i="67" s="1"/>
  <c r="C125" i="67"/>
  <c r="C123" i="67"/>
  <c r="C119" i="67"/>
  <c r="C117" i="67"/>
  <c r="C115" i="67"/>
  <c r="C113" i="67"/>
  <c r="C111" i="67"/>
  <c r="C109" i="67"/>
  <c r="C103" i="67"/>
  <c r="C98" i="67"/>
  <c r="C95" i="67" s="1"/>
  <c r="C88" i="67"/>
  <c r="C85" i="67"/>
  <c r="C84" i="67" s="1"/>
  <c r="C81" i="67"/>
  <c r="E81" i="67" s="1"/>
  <c r="C75" i="67"/>
  <c r="E75" i="67" s="1"/>
  <c r="C73" i="67"/>
  <c r="E73" i="67" s="1"/>
  <c r="C69" i="67"/>
  <c r="E69" i="67" s="1"/>
  <c r="C59" i="67"/>
  <c r="C51" i="67"/>
  <c r="E51" i="67" s="1"/>
  <c r="C36" i="67"/>
  <c r="E36" i="67" s="1"/>
  <c r="C26" i="67"/>
  <c r="E26" i="67" s="1"/>
  <c r="C9" i="67"/>
  <c r="E9" i="67" s="1"/>
  <c r="C144" i="66"/>
  <c r="C136" i="66"/>
  <c r="C133" i="66"/>
  <c r="C131" i="66"/>
  <c r="C126" i="66"/>
  <c r="C121" i="66"/>
  <c r="C115" i="66"/>
  <c r="C103" i="66"/>
  <c r="C91" i="66"/>
  <c r="C85" i="66"/>
  <c r="C78" i="66"/>
  <c r="C73" i="66"/>
  <c r="C61" i="66"/>
  <c r="C58" i="66"/>
  <c r="C49" i="66"/>
  <c r="C40" i="66"/>
  <c r="C36" i="66"/>
  <c r="C32" i="66"/>
  <c r="C19" i="66"/>
  <c r="C15" i="66"/>
  <c r="C11" i="66"/>
  <c r="C7" i="66"/>
  <c r="D80" i="65"/>
  <c r="D76" i="65"/>
  <c r="D71" i="65"/>
  <c r="D67" i="65"/>
  <c r="D60" i="65"/>
  <c r="D55" i="65"/>
  <c r="D53" i="65"/>
  <c r="D46" i="65"/>
  <c r="D41" i="65"/>
  <c r="D36" i="65"/>
  <c r="D31" i="65"/>
  <c r="D29" i="65"/>
  <c r="D16" i="65"/>
  <c r="D8" i="65"/>
  <c r="D27" i="65" s="1"/>
  <c r="C38" i="66" l="1"/>
  <c r="C210" i="67"/>
  <c r="C141" i="66"/>
  <c r="C17" i="66"/>
  <c r="C142" i="66" s="1"/>
  <c r="C122" i="67"/>
  <c r="C137" i="67"/>
  <c r="C202" i="67"/>
  <c r="C102" i="67"/>
  <c r="C8" i="67"/>
  <c r="E8" i="67" s="1"/>
  <c r="C83" i="67"/>
  <c r="C50" i="67"/>
  <c r="E50" i="67" s="1"/>
  <c r="C25" i="67"/>
  <c r="E25" i="67" s="1"/>
  <c r="D82" i="65"/>
  <c r="D51" i="65"/>
  <c r="C121" i="67" l="1"/>
  <c r="C198" i="67"/>
  <c r="C7" i="67"/>
  <c r="D83" i="65"/>
  <c r="D94" i="65" s="1"/>
  <c r="C246" i="67" l="1"/>
  <c r="E7" i="67"/>
  <c r="C105" i="68" l="1"/>
  <c r="C107" i="68" s="1"/>
</calcChain>
</file>

<file path=xl/sharedStrings.xml><?xml version="1.0" encoding="utf-8"?>
<sst xmlns="http://schemas.openxmlformats.org/spreadsheetml/2006/main" count="816" uniqueCount="501">
  <si>
    <t>กิจการ/แผนงาน/โครงการ</t>
  </si>
  <si>
    <t>กิจการ</t>
  </si>
  <si>
    <t>ลำดับ</t>
  </si>
  <si>
    <t>โครงการ</t>
  </si>
  <si>
    <t>-</t>
  </si>
  <si>
    <t>รวมเงินทั้งสิ้น</t>
  </si>
  <si>
    <t>1.1 กิจการร้านสวัสดิการ ทร.</t>
  </si>
  <si>
    <t xml:space="preserve">2.1 สำนักงานคณะกรรมการบริหารฯ </t>
  </si>
  <si>
    <t>ปี 61</t>
  </si>
  <si>
    <t>1.2  กิจการฌาปนสถาน ทร. พื้นที่สัตหีบ</t>
  </si>
  <si>
    <t>2.2 กิจการโรงเรียนสัตหีบ เขต ฐท.สส.</t>
  </si>
  <si>
    <t>2.3 กิจการโรงเรียนสัตหีบ เขต กร.</t>
  </si>
  <si>
    <t>1.1 กิจการฌาปนสถาน ทร. พื้นที่กรุงเทพ</t>
  </si>
  <si>
    <t>1.3 กิจการห้องเย็น</t>
  </si>
  <si>
    <t>1.1 กิจการไฟฟ้า</t>
  </si>
  <si>
    <t>2.3 กิจการศูนย์พัฒนากีฬาฯ ทับละมุ</t>
  </si>
  <si>
    <t>3.1 กิจการอาคารรับรองสัตหีบ</t>
  </si>
  <si>
    <t>กลุ่ม 1 (เงินกองทุน)</t>
  </si>
  <si>
    <t>กลุ่ม 2 (เงินกองทุน)</t>
  </si>
  <si>
    <t>กลุ่ม 3 (เงินกองทุน)</t>
  </si>
  <si>
    <t>กิจการโรงเรียนสัตหีบ เขต ฐท.สส.</t>
  </si>
  <si>
    <t>กิจการอาคารรับรองสัตหีบ</t>
  </si>
  <si>
    <t>กิจการ กลุ่ม 1</t>
  </si>
  <si>
    <t>กิจการ กลุ่ม 2</t>
  </si>
  <si>
    <t>กิจการ กลุ่ม 3</t>
  </si>
  <si>
    <t>รวมเงินรายรับกิจการ กลุ่ม 1</t>
  </si>
  <si>
    <t>รวมเงินรายรับกิจการ กลุ่ม 2</t>
  </si>
  <si>
    <t xml:space="preserve">                                                         รวมเงินรายรับกิจการ กลุ่ม 3                                         </t>
  </si>
  <si>
    <t xml:space="preserve">                                                        รวมใช้เงินรายรับกิจการ ทั้งสิ้น                                 </t>
  </si>
  <si>
    <t xml:space="preserve"> กิจการปลดหนี้สิน</t>
  </si>
  <si>
    <t>กิจการห้องเย็น</t>
  </si>
  <si>
    <t>กิจการประปา</t>
  </si>
  <si>
    <t xml:space="preserve">กิจการหอประชุม ทร. </t>
  </si>
  <si>
    <t>กิจการนันทอุยานสโมสร</t>
  </si>
  <si>
    <t xml:space="preserve"> กิจการศูนย์พัฒนากีฬาฯ บางนา</t>
  </si>
  <si>
    <t xml:space="preserve"> กิจการศูนย์พัฒนากีฬาฯ พลูตาหลวง</t>
  </si>
  <si>
    <t xml:space="preserve"> กิจการศูนย์พัฒนากีฬาฯ ทับละมุ</t>
  </si>
  <si>
    <t xml:space="preserve"> กิจการศูนย์พัฒนากีฬาฯ ศาลายา</t>
  </si>
  <si>
    <t xml:space="preserve"> กิจการสนามยิงปืนบางนา</t>
  </si>
  <si>
    <t xml:space="preserve">กิจการสนามยิงปืนสงขลา </t>
  </si>
  <si>
    <t>กิจการสนามยิงปืนสัตหีบ</t>
  </si>
  <si>
    <t xml:space="preserve"> กิจการอาคารรับรองสัตหีบ</t>
  </si>
  <si>
    <t>กิจการสถานพักฟื้นข้าราชการ ทร. ส่วนกลาง (หัวหิน)</t>
  </si>
  <si>
    <t>กิจการฌาปนสถาน ทร. พื้นที่กรุงเทพ</t>
  </si>
  <si>
    <t>กิจการฌาปนสถาน ทร. พื้นที่สัตหีบ</t>
  </si>
  <si>
    <t>กิจการร้านสวัสดิการ ทร.</t>
  </si>
  <si>
    <t>กิจการไฟฟ้า</t>
  </si>
  <si>
    <t>กิจการศูนย์พัฒนากีฬาราชนาวีทับละมุ</t>
  </si>
  <si>
    <t>กิจการโรงเรียนสัตหีบ เขต กร.</t>
  </si>
  <si>
    <t>รวมเงิน (เงินกองทุน) กิจการกลุ่ม 1</t>
  </si>
  <si>
    <t>กิจการกลุ่ม 2 (เงินกองทุน)</t>
  </si>
  <si>
    <t>รวมเงิน (เงินกองทุน) กิจการกลุ่ม 2</t>
  </si>
  <si>
    <t>รวมเงิน (เงินกองทุน) กิจการกลุ่ม 3</t>
  </si>
  <si>
    <t>กิจการกลุ่ม 3 (เงินกองทุน)</t>
  </si>
  <si>
    <t xml:space="preserve"> กิจการให้กู้เงิน</t>
  </si>
  <si>
    <t>2.1 แผนงานปรับปรุงระบบเครือข่ายคอมพิวเตอร์ และสารสนเทศ</t>
  </si>
  <si>
    <t>2.2 แผนการให้บริการความรู้ด้านการส่งเสริมอาชีพแก่กำลังพลนอกสถานที่</t>
  </si>
  <si>
    <t>2.3 แผนการเผยแพร่ประชาสัมพันธ์ และบริการกู้เงินให้แก่กำลังพลพื้นที่ห่างไกล</t>
  </si>
  <si>
    <t>1.1 โครงการพัฒนาคุณภาพชีวิต</t>
  </si>
  <si>
    <t xml:space="preserve">1.2 โครงการฝึกอบรมอาชีพเสริมเพิ่มรายได้ของกำลังพล </t>
  </si>
  <si>
    <t>1.3 โครงการพัฒนาระบบสารสนเทศ เพื่อประชาสัมพันธ์ข้อมูล</t>
  </si>
  <si>
    <t>1.1 แผนงานพัฒนาเปลี่ยนหลังคาศาลา 3 และ 4 จากกระเบื้องเป็นหลังคาเมทัลชีท เพื่อแก้ไขปัญหาน้ำรั่วภายในศาลา</t>
  </si>
  <si>
    <t>1.2 แผนงานพัฒนาเปลี่ยนหลังคาศาลา 5 จากกระเบื้องเป็นหลังคาเมทัลชีท เพื่อแก้ไขปัญหาน้ำรั่วทำให้ฝ้าเพดานเสียหาย</t>
  </si>
  <si>
    <t>1.3 แผนงานพัฒนาเปลี่ยนหลังคาศาลา 6 จากกระเบื้องเป็นหลังคาเมทัลชีท เพื่อแก้ไขปัญหาน้ำรั่วทำให้ฝ้าเพดานเสียหาย</t>
  </si>
  <si>
    <t>1.7 ค่าเช่าที่ดินวัดเครือวัลย์วรวิหารเพื่อใช้เป็นฌาปนสถาน ทร. สัญญาไม่เกิน 3 ปี ตั้งแต่ 6 ธ.ค.64 - 5 ธ.ค.67</t>
  </si>
  <si>
    <t>2.1 ซ่อมทำอาคารสวดพรอภิธรรมศาลา 4</t>
  </si>
  <si>
    <t>2.2 ปรับปรุงศาลาใหญ่เป็นศาลาปรับอากาศ</t>
  </si>
  <si>
    <t>2.3 ติดตั้งผ้าม่านศาลาใหญ่</t>
  </si>
  <si>
    <t>2.4 ติดตั้งหลังคากันสาดเมทัลชิทด้านทิศเหนือ ศาลา 1</t>
  </si>
  <si>
    <t>2.5 ติดตั้งหลังคากันสาดเมทัลชิทด้านทิศเหนือ ศาลา 3</t>
  </si>
  <si>
    <t>2.6 จัดซื้อหีบโลงเย็นประจำศาลา 4</t>
  </si>
  <si>
    <t>2.7 ปรับปรุงศาลา ๑ เป็นศาลาปรับอากาศ</t>
  </si>
  <si>
    <t>2.8 ปรับปรุงศาลา ๓ เป็นศาลาปรับอากาศ</t>
  </si>
  <si>
    <t>2.9 สร้างอาคารห้องสุขาชาย- หญิง 1 อาคาร 10 ห้อง</t>
  </si>
  <si>
    <t>2.10 เปลี่ยนเตาเผาแบบไร้มลพิษ เตาที่ 2 (แบบฌาปนสถาน ทร.พื้นที่กรุงเทพ)</t>
  </si>
  <si>
    <t>3.1 การพัฒนาความรู้และฝึกทักษะบุคลากรผู้ดูแลเด็กปฐมวัยกองทัพเรือ</t>
  </si>
  <si>
    <t xml:space="preserve"> กิจการสถานรับเลี้ยงเด็กปฐมวัย ทร.</t>
  </si>
  <si>
    <t xml:space="preserve"> กิจการฌาปนกิจสงเคราะห์แห่งราชนาวี</t>
  </si>
  <si>
    <t xml:space="preserve"> กิจการโรงเรียนสัตหีบ เขต ฐท.สส.</t>
  </si>
  <si>
    <t xml:space="preserve"> กิจการโรงเรียนสัตหีบ เขต กร.</t>
  </si>
  <si>
    <t>3.2  สระว่ายน้ำนักเรียน ขนาด 6x12 เมตร</t>
  </si>
  <si>
    <t>3.3 โครงการพัฒนาห้องเรียนคุณภาพ สู่นักเรียน</t>
  </si>
  <si>
    <t>1 รณรงค์ให้กำลังพล ทร. และครอบครัว สมัครเข้าเป็นสมาชิก ตามหน่วยงานต่างๆ ของ ทร. จำนวน 37 หน่วย</t>
  </si>
  <si>
    <t>2 การจัดทำแอพพลิเคชั่นของการฌาปนกิจฯ</t>
  </si>
  <si>
    <t>3 จัดทำไลน์แอดของการฌาปนกิจฯ</t>
  </si>
  <si>
    <t xml:space="preserve"> กิจการห้องเย็น</t>
  </si>
  <si>
    <t>1.1 การจัดหาเครื่องกำเนิดไฟฟ้าสำรอง</t>
  </si>
  <si>
    <t>1.2 การปรับปรุงช่องทางการบริการด้านหลังร้านค้า</t>
  </si>
  <si>
    <t>1.3 การปรับปรุงร้านค้าอาหารบริเวณด้านหน้า</t>
  </si>
  <si>
    <t>1.4 การจัดหาชั้นวางสินค้าในห้องแช่</t>
  </si>
  <si>
    <t>1.5 การปรับปรุงระบบโปรแกรมซื้อขายสินค้า</t>
  </si>
  <si>
    <t xml:space="preserve">1.6 การจัดทำ Website </t>
  </si>
  <si>
    <t>1.7 การจัดทำสื่อประชาสัมพันธ์</t>
  </si>
  <si>
    <t>1.8 การจัดทำแบบสำรวจและสำรวจความพึงพอใจ</t>
  </si>
  <si>
    <t>1.9 ประชุมกำหนดบริการที่เป็นมาตรฐานและจัดทำคู่มือการบริการและการปฏิบัติงาน</t>
  </si>
  <si>
    <t>1.10 การจัดอบรมด้านการบริการและบริหารเชิงธุรกิจ</t>
  </si>
  <si>
    <t>1.11 การจัดอบรมการใช้โปรแกรมซื้อขายสินค้า</t>
  </si>
  <si>
    <t xml:space="preserve"> กิจการสถานีบริการยานยนต์</t>
  </si>
  <si>
    <t xml:space="preserve"> กิจการอาคารรับรอง กทม.</t>
  </si>
  <si>
    <t>2.2 การเปลี่ยนระบบไฟฟ้า จาก 220 V3ø 3 สายเป็น 380V3ø 4 สาย</t>
  </si>
  <si>
    <t xml:space="preserve">2.1 ปรับปรุงระบบท่อประปาบ้านพักอาศัย พื้นที่ พัน.ปตอ.ฯ และบ้านพัก (บ้าน น.) พื้นที่ นย. (ค่ายกรมหลวงชุมพร)        </t>
  </si>
  <si>
    <t>2.2 ปรับปรุงระบบการจดหน่วยน้ำแบบอัตโนมัติ (Software) พร้อมจัดซี้อเครื่องอ่านมาตรวัดน้ำแบบมือถือ และเครื่องพิมพ์ใบแจ้งหนี้ค่าน้ำประปาแบบพกพา</t>
  </si>
  <si>
    <t>2.4 ค่าปรับปรุงระบบท่อประปา เรือนแถว 10 ครอบครัว พื้นที่ นย. (บริเวณลานมะรีน) จำนวน 14 หลัง</t>
  </si>
  <si>
    <t>2.5 ค่าปรับปรุงระบบท่อประปา เรือนแถว 10 ครอบครัว และ 12 ครอบครัว พื้นที่ กร. จำนวน 19 หลัง</t>
  </si>
  <si>
    <t>2.6 ค่าปรับปรุงระบบท่อประปา เรือนแถว 10 ครอบครัว บ้านพัก กรง.ฐท.สส. จำนวน 14 หลัง</t>
  </si>
  <si>
    <t>2.7 ค่าปรับปรุงระบบท่อประปา เรือนแถว 5 ครอบครัว จำนวน 15 หลัง และเรือนแถว 10 ครอบครัว จำนวน 9 หลัง พื้นที่ รพ.อาภากรเกียรติวงศ์ ฐท.สส.</t>
  </si>
  <si>
    <t>2.8 ค่าปรับปรุงระบบท่อประปา เรือนแถว 10 ครอบครัว พัน.สอ.11 พัน.ลว.นย. และ กรม ร.2 พล.นย. รวม 14 หลัง</t>
  </si>
  <si>
    <t>กิจการราชนาวีสโมสร</t>
  </si>
  <si>
    <t>3.1 การจัดทำคู่มือการปฏิบัติงาน</t>
  </si>
  <si>
    <t>3.2 เพิ่มศักยภาพเจ้าหน้าที่การตลาด</t>
  </si>
  <si>
    <t>4.1 ปรับปรุงห้องจัดงานเลี้ยงและพื้นที่โดยรอบ</t>
  </si>
  <si>
    <t>4.2 การปรับปรุงพื้นที่ริมแม่น้ำเจ้าพระยาให้มีความสวยงามรองรับการจัดงานสำคัญ ๆ (Outdoor)</t>
  </si>
  <si>
    <t>4.3 ปรับปรุงภูมิทัศน์โดยรอบกิจการราชนาวีสโมสรให้มีความสวยงาม</t>
  </si>
  <si>
    <t>4.4 เพิ่มประสิทธิภาพในการบริหารจัดการพื้นที่ลานจอดรถ</t>
  </si>
  <si>
    <t>4.5 จัดให้มีระบบสุขอนามัยที่ได้มาตรฐาน</t>
  </si>
  <si>
    <t>4.6 จัดสร้างพื้นที่จำหน่ายสินค้าด้านท่าช้าง</t>
  </si>
  <si>
    <t>4.7 เพิ่มศักยภาพเจ้าหน้าที่การตลาด</t>
  </si>
  <si>
    <t xml:space="preserve">4.8 ยกระดับการให้บริการ </t>
  </si>
  <si>
    <t xml:space="preserve">4.9 พัฒนาระบบสารสนเทศ </t>
  </si>
  <si>
    <t>4.10 จัดกิจกรรมส่งเสริมการขาย</t>
  </si>
  <si>
    <t>4.11 เพิ่มความถี่การประชาสัมพันธ์</t>
  </si>
  <si>
    <t>6.1 โครงการเสริมสร้างศักยภาพในการประชาสัมพันธ์และการตลาดสนามกอล์ฟ</t>
  </si>
  <si>
    <t>6.2 โครงการปรับปรุงสภาพแฟร์เวย์</t>
  </si>
  <si>
    <t>6.3 โครงการปรับปรุงภูมิทัศน์โดยรอบสนาม</t>
  </si>
  <si>
    <t>7.1 โครงการเสริมสร้างศักยภาพในการประชาสัมพันธ์และการตลาดสนามกอล์ฟ</t>
  </si>
  <si>
    <t>3.2 ปรับปรุงสปริงเกอร์ระบบรดน้ำสนามกอล์ฟ</t>
  </si>
  <si>
    <t>3.3 จัดหา Top Dressers Faire Way 1 คัน</t>
  </si>
  <si>
    <t>2.1 ปรับปรุงห้องรับรองพิเศษ</t>
  </si>
  <si>
    <t>2.2 ปรับปรุงอาคารราชนาวีสโมสรภายในที่บอกเล่าอัตลักษณ์ความเป็นชาวเรือ</t>
  </si>
  <si>
    <t>2.4 ปรับปรุงอาคารราชนาวีสโมสรภายนอกให้โดดเด่น</t>
  </si>
  <si>
    <t>กิจการศูนย์พัฒนากีฬาฯ ศาลายา</t>
  </si>
  <si>
    <t>4.1 สร้างเขื่อนป้องกันการพังทลายของดิน</t>
  </si>
  <si>
    <t xml:space="preserve">   10.1 ติดตั้งระบบเป้าอิเลคทรอนิกส์สำหรับการฝึกยิงด้วยกระสุนจริง</t>
  </si>
  <si>
    <t xml:space="preserve">   10.2 ปรับเปลี่ยนหน้าแนวยิงจากไม้เป็นทราย ทาสี และเปลี่ยนแผ่นเหล็กและไม้บังฟ้าสนามยิงปืน 15,25 และ 50 ม.</t>
  </si>
  <si>
    <t xml:space="preserve">   10.3 ติดตั้งที่ซับเสียงสนามยิง 15 ม.</t>
  </si>
  <si>
    <t>13.1 ปรับปรุงห้องวีไอพี จำนวน 8 ห้อง</t>
  </si>
  <si>
    <t>13.2 ฝึกอบรมบุคคลกรในเรื่องการให้บริการ</t>
  </si>
  <si>
    <t>กิจการอาคารรับรอง กทม.</t>
  </si>
  <si>
    <t xml:space="preserve">   10.4 จัดหาอาวุธปืนทดแทนของเดิม</t>
  </si>
  <si>
    <t>ปรับปรุงภูมิทัศน์ให้สวยงามน่าใช้บริการ</t>
  </si>
  <si>
    <t>จัดส่งเจ้าหน้าที่สนามเข้ารับการอบรมการฝึกการใช้อาวุธหลักสูตรต่าง ๆ</t>
  </si>
  <si>
    <t>จัดส่งเจ้าหน้าที่สนามเข้ารับการอบรมการใช้ภาษาต่างประเทศ</t>
  </si>
  <si>
    <t>แลกเปลี่ยนเรียนรู้กฏกติกาและการแข่งขันกับสนามยิงปืนอื่น ๆ</t>
  </si>
  <si>
    <t>2.3 ค่าปรับปรุงระบบท่อประปา เรือนแถว 10 ครอบครัว พื้นที่ สอ.รฝ. จำนวน 25 หลัง และ พัน.สห.ทร. (พื้นที่ดงตาล) จำนวน 3 หลัง รวม  28 หลัง</t>
  </si>
  <si>
    <t>5.1 จัดหาหลักสูตร อบรม เจ้าหน้าที่ ในเรื่องการให้บริการต่อผู้มาใช้บริการ</t>
  </si>
  <si>
    <t>1.1 งานปรับปรุงจุดข้ามทางรถไฟให้เป็นสายใต้ดิน</t>
  </si>
  <si>
    <t>1.2 งานปรับปรุงจุดเชื่อมต่อระบบไฟฟ้า ถนนสายหลักเป็นสายใต้ดิน</t>
  </si>
  <si>
    <t>1.4 บุคลากรที่มีความชำนาญในงานซ่อมทำไฟฟ้าระบบ 115 kv</t>
  </si>
  <si>
    <t>6.4 โครงการพัฒนาบุคลากรสนามกอล์ฟรองรับการก่อตั้งประชาคมอาเซียน</t>
  </si>
  <si>
    <t>6.5 โครงการอบรมทักษะความรู้ภาษาต่างประเทศ</t>
  </si>
  <si>
    <t>6.6 โครงการปรับปรุงอาคารที่พักเจ้าหน้าที่สนาม</t>
  </si>
  <si>
    <t>7.2 โครงการศึกษาดูงานนอกสถานที่ของพนักงาน</t>
  </si>
  <si>
    <t>7.3 โครงการอบรมทักษะความรู้ภาษาต่างประเทศ</t>
  </si>
  <si>
    <t>7.4 โครงการพัฒนาบุคลากรวิชาชีพเฉพาะสายวิทยาการการกีฬากอล์ฟ</t>
  </si>
  <si>
    <t>7.5 โครงการเสริมสร้างบุคลิกภาพของพนักงาน</t>
  </si>
  <si>
    <t>5.2 จัดหาหลักสูตร อบรมเจ้าหน้าที่ของกิจการในการใช้คอมพิวเตอร์</t>
  </si>
  <si>
    <t>5.3 การประชาสัมพันธ์ไปพื้นที่ภายนอก</t>
  </si>
  <si>
    <t>3.4 จัดหารถยนต์บรรทุกเทท้าย 4 ล้อ 1 คัน</t>
  </si>
  <si>
    <t>3.5 จัดหารถตัดหญ้าบริเวณกรีนชนิดเดินตาม 1 คัน</t>
  </si>
  <si>
    <t>3.6 จัดหารถตัดหญ้าใบมีดแบบลูกกล้อง 3 พวงใบมีด แบบนั่งขับ 1 คัน</t>
  </si>
  <si>
    <t>8.1 พัฒนาองค์บุคคล (โปรกอล์ฟประจำสนาม)</t>
  </si>
  <si>
    <t>8.2 สร้างพันธมิตรกับผู้ประกอบการ</t>
  </si>
  <si>
    <t>8.3 ซ่อมเปลี่ยนหญ้ากรีน จำนวน 9 หลุม</t>
  </si>
  <si>
    <t>9.1 ปรับปรุงกรีนให้ได้มาตราฐานจำนวน 9 กรีน</t>
  </si>
  <si>
    <t>9.2 จัดหารถเก็บลูกกอล์ฟ</t>
  </si>
  <si>
    <t>9.3 จัดหาเครื่องตั้งลูก</t>
  </si>
  <si>
    <t>9.12 ปรับปรุงพื้นที่สำหรับให้บริการผู้พักรอบบริเวณสนามฝึกซ้อมกอล์ฟ</t>
  </si>
  <si>
    <t>5.2 จัดหาอาวุธปืน ขนาด 9 มม. จำนวน 1 กระบอก</t>
  </si>
  <si>
    <t>5.3 จัดหาอาวุธปืน ขนาด .38 นิ้ว จำนวน 2 กระบอก</t>
  </si>
  <si>
    <t>5.4 จัดหาอาวุธปืน ขนาด .45 นิ้ว จำนวน 1 กระบอก</t>
  </si>
  <si>
    <t>6.1 ปืนพกออโตเมติก .22 นิ้ว จำนวน 2 กระบอก</t>
  </si>
  <si>
    <t>6.2 ปืนพกรีวอลเวอร์ .22 สมิธแอนเวสสัน จำนวน 2 กระบอก</t>
  </si>
  <si>
    <t>6.3 ปืนกึ่งอัตโนมัติขนาด 9 มม. CZ จำนวน 3 กระบอก</t>
  </si>
  <si>
    <t>1.1 การเปลี่ยนเครื่องปรับอากาศ</t>
  </si>
  <si>
    <t>12.1 ติดตั้งระบบอินเตอร์เน็ตไร้สายพร้อมอุปกรณ์</t>
  </si>
  <si>
    <t>8.4 จัดหาเครื่องว่านปุ๋ยแบบล้อเข็น 1 คัน (แสตนเลส)</t>
  </si>
  <si>
    <t>8.5 จัดหารถตัดกรีนชนิดตาม จำนวน 1 คัน</t>
  </si>
  <si>
    <t>8.6 จัดหาเครื่องตัดหญ้าแบบสะพานบ่า 3 เครื่อง</t>
  </si>
  <si>
    <t>8.7 จัดหารถจักรยานยนต์พร้อมพ่วงข้าง 2 คัน</t>
  </si>
  <si>
    <t>8.8 จัดหาเครื่องยนต์ขนาด 5 แรงม้า พร้อมอุปกรณ์พ่นยา</t>
  </si>
  <si>
    <t>8.9 อบรมกฎกติกามารยาท (แคดดี้, แคดดี้เสริม)</t>
  </si>
  <si>
    <t>8.10 อบรมภาษาอังกฤษ (แคดดี้, แคดดี้เสริม)</t>
  </si>
  <si>
    <t>8.11 เปิดฝึกอบรมการเล่นกอล์ฟ</t>
  </si>
  <si>
    <t>1.1 ปรับปรุงสายส่งให้มีประสิทธิภาพมากยิ่งขึ้น</t>
  </si>
  <si>
    <r>
      <t xml:space="preserve">1.3 </t>
    </r>
    <r>
      <rPr>
        <sz val="15"/>
        <rFont val="TH SarabunPSK"/>
        <family val="2"/>
      </rPr>
      <t>ปรับปรุงและเพิ่มประสิทธิภาพของกระบวนการบริการให้มีมาตราฐาน</t>
    </r>
  </si>
  <si>
    <t>1.5 โครงการจัดทำโครงข่ายสายส่งไฟฟ้าแรงสูง Grid Network</t>
  </si>
  <si>
    <t>1.6 ปรับปรุงสายส่งให้มีประสิทธิภาพมากยิ่งขึ้น</t>
  </si>
  <si>
    <t>1.7 ปรับปรุงระบบจำหน่ายไฟฟ้าไลน์บางเสร่ นาจอมเทียน</t>
  </si>
  <si>
    <t>1.8 บุคลากรที่มีความชำนาญในงาน hot line</t>
  </si>
  <si>
    <t>ยุทธศาสตร์ / แผนงาน/โครงการ</t>
  </si>
  <si>
    <t>1. แผนงานปรับปรุงระบบเครือข่ายคอมพิวเตอร์ และสารสนเทศ</t>
  </si>
  <si>
    <t>2. การจัดหาเครื่องกำเนิดไฟฟ้าสำรอง</t>
  </si>
  <si>
    <t>1. การเปลี่ยนเครื่องปรับอากาศ</t>
  </si>
  <si>
    <t>3. การปรับปรุงช่องทางการบริการด้านหลังร้านค้า</t>
  </si>
  <si>
    <t>4. การปรับปรุงร้านค้าอาหารบริเวณด้านหน้า</t>
  </si>
  <si>
    <t>5. การจัดหาชั้นวางสินค้าในห้องแช่</t>
  </si>
  <si>
    <t>6. การปรับปรุงระบบโปรแกรมซื้อขายสินค้า</t>
  </si>
  <si>
    <t>1. ปรับปรุงห้องน้ำสาธารณะ</t>
  </si>
  <si>
    <t>1. โครงการพัฒนาคุณภาพชีวิต</t>
  </si>
  <si>
    <t xml:space="preserve">2. โครงการฝึกอบรมอาชีพเสริมเพิ่มรายได้ของกำลังพล </t>
  </si>
  <si>
    <t>1. แผนการให้บริการความรู้ด้านการส่งเสริมอาชีพแก่กำลังพลนอกสถานที่</t>
  </si>
  <si>
    <t xml:space="preserve">1. การจัดทำ Website </t>
  </si>
  <si>
    <t>2. การจัดทำสื่อประชาสัมพันธ์</t>
  </si>
  <si>
    <t>3. การจัดทำแบบสำรวจและสำรวจความพึงพอใจ</t>
  </si>
  <si>
    <t>1. การจัดทำแบบสำรวจและสำรวจความพึงพอใจ</t>
  </si>
  <si>
    <t>1. โครงการพัฒนาระบบสารสนเทศ เพื่อประชาสัมพันธ์ข้อมูล</t>
  </si>
  <si>
    <t>1. แผนการเผยแพร่ประชาสัมพันธ์ และบริการกู้เงินให้แก่กำลังพลพื้นที่ห่างไกล</t>
  </si>
  <si>
    <t>1. ประชุมกำหนดบริการที่เป็นมาตรฐานและจัดทำคู่มือการบริการและการปฏิบัติงาน</t>
  </si>
  <si>
    <t>1. การพัฒนาความรู้และฝึกทักษะบุคลากรผู้ดูแลเด็กปฐมวัยกองทัพเรือ</t>
  </si>
  <si>
    <t>1. การจัดอบรมด้านการบริการและบริหารเชิงธุรกิจ</t>
  </si>
  <si>
    <t>2. การจัดอบรมการใช้โปรแกรมซื้อขายสินค้า</t>
  </si>
  <si>
    <t>1. การอบรมและถ่ายถอดองค์ความรู้ให้กับเจ้าหน้าที่ทุกระดับ โดยส่วนบริหารการฝึกอบรมและพัฒนา ฝ่ายพัฒนาศักยภาพธุรกิจน้ำมัน (อร.พศน.)</t>
  </si>
  <si>
    <t>1. บุคลากรที่มีความชำนาญในงานซ่อมทำไฟฟ้าระบบ 115 kv</t>
  </si>
  <si>
    <t>2. บุคลากรที่มีความชำนาญในงาน hot line</t>
  </si>
  <si>
    <t>1. งานปรับปรุงจุดข้ามทางรถไฟให้เป็นสายใต้ดิน</t>
  </si>
  <si>
    <t>2. งานปรับปรุงจุดเชื่อมต่อระบบไฟฟ้า ถนนสายหลักเป็นสายใต้ดิน</t>
  </si>
  <si>
    <t>3. โครงการจัดทำโครงข่ายสายส่งไฟฟ้าแรงสูง Grid Network</t>
  </si>
  <si>
    <t>4. ปรับปรุงสายส่งให้มีประสิทธิภาพมากยิ่งขึ้น</t>
  </si>
  <si>
    <t>5. ปรับปรุงระบบจำหน่ายไฟฟ้าไลน์บางเสร่ นาจอมเทียน</t>
  </si>
  <si>
    <t>1. ปรับปรุงระบบการจดหน่วยน้ำแบบอัตโนมัติ (Software) พร้อมจัดซี้อเครื่องอ่านมาตรวัดน้ำแบบมือถือ และเครื่องพิมพ์ใบแจ้งหนี้ค่าน้ำประปาแบบพกพา</t>
  </si>
  <si>
    <t xml:space="preserve">1. ปรับปรุงระบบท่อประปาบ้านพักอาศัย พื้นที่ พัน.ปตอ.ฯ และบ้านพัก (บ้าน น.) พื้นที่ นย. (ค่ายกรมหลวงชุมพร)        </t>
  </si>
  <si>
    <t>2. ค่าปรับปรุงระบบท่อประปา เรือนแถว 10 ครอบครัว พื้นที่ สอ.รฝ. จำนวน 25 หลัง และ พัน.สห.ทร. (พื้นที่ดงตาล) จำนวน 3 หลัง รวม  28 หลัง</t>
  </si>
  <si>
    <t>3. ค่าปรับปรุงระบบท่อประปา เรือนแถว 10 ครอบครัว พื้นที่ นย. (บริเวณลานมะรีน) จำนวน 14 หลัง</t>
  </si>
  <si>
    <t>4. ค่าปรับปรุงระบบท่อประปา เรือนแถว 10 ครอบครัว และ 12 ครอบครัว พื้นที่ กร. จำนวน 19 หลัง</t>
  </si>
  <si>
    <t>5. ค่าปรับปรุงระบบท่อประปา เรือนแถว 10 ครอบครัว บ้านพัก กรง.ฐท.สส. จำนวน 14 หลัง</t>
  </si>
  <si>
    <t>6. ค่าปรับปรุงระบบท่อประปา เรือนแถว 5 ครอบครัว จำนวน 15 หลัง และเรือนแถว 10 ครอบครัว จำนวน 9 หลัง พื้นที่ รพ.อาภากรเกียรติวงศ์ ฐท.สส.</t>
  </si>
  <si>
    <t>7. ค่าปรับปรุงระบบท่อประปา เรือนแถว 10 ครอบครัว พัน.สอ.11 พัน.ลว.นย. และ กรม ร.2 พล.นย. รวม 14 หลัง</t>
  </si>
  <si>
    <r>
      <t xml:space="preserve">1. </t>
    </r>
    <r>
      <rPr>
        <sz val="15"/>
        <rFont val="TH SarabunPSK"/>
        <family val="2"/>
      </rPr>
      <t>ปรับปรุงและเพิ่มประสิทธิภาพของกระบวนการบริการให้มีมาตราฐาน</t>
    </r>
  </si>
  <si>
    <t>1. การจัดทำคู่มือการปฏิบัติงาน</t>
  </si>
  <si>
    <t>2. เพิ่มศักยภาพเจ้าหน้าที่การตลาด</t>
  </si>
  <si>
    <t>1. ปรับปรุงห้องจัดงานเลี้ยงและพื้นที่โดยรอบ</t>
  </si>
  <si>
    <t>1. การปรับปรุงพื้นที่ริมแม่น้ำเจ้าพระยาให้มีความสวยงามรองรับการจัดงานสำคัญ ๆ (Outdoor)</t>
  </si>
  <si>
    <t>1. ปรับปรุงภูมิทัศน์โดยรอบกิจการราชนาวีสโมสรให้มีความสวยงาม</t>
  </si>
  <si>
    <t>2. เพิ่มประสิทธิภาพในการบริหารจัดการพื้นที่ลานจอดรถ</t>
  </si>
  <si>
    <t>3. จัดให้มีระบบสุขอนามัยที่ได้มาตรฐาน</t>
  </si>
  <si>
    <t>4. จัดสร้างพื้นที่จำหน่ายสินค้าด้านท่าช้าง</t>
  </si>
  <si>
    <t>1. เพิ่มศักยภาพเจ้าหน้าที่การตลาด</t>
  </si>
  <si>
    <t xml:space="preserve">2. ยกระดับการให้บริการ </t>
  </si>
  <si>
    <t xml:space="preserve">3. พัฒนาระบบสารสนเทศ </t>
  </si>
  <si>
    <t>4. จัดกิจกรรมส่งเสริมการขาย</t>
  </si>
  <si>
    <t>5. เพิ่มความถี่การประชาสัมพันธ์</t>
  </si>
  <si>
    <t>1. จัดหาหลักสูตร อบรม เจ้าหน้าที่ ในเรื่องการให้บริการต่อผู้มาใช้บริการ</t>
  </si>
  <si>
    <t>2. จัดหาหลักสูตร อบรมเจ้าหน้าที่ของกิจการในการใช้คอมพิวเตอร์</t>
  </si>
  <si>
    <t>3. การประชาสัมพันธ์ไปพื้นที่ภายนอก</t>
  </si>
  <si>
    <t>1. โครงการเสริมสร้างศักยภาพในการประชาสัมพันธ์และการตลาดสนามกอล์ฟ</t>
  </si>
  <si>
    <t>2. โครงการปรับปรุงสภาพแฟร์เวย์</t>
  </si>
  <si>
    <t>3. โครงการปรับปรุงภูมิทัศน์โดยรอบสนาม</t>
  </si>
  <si>
    <t>1. โครงการปรับปรุงอาคารที่พักเจ้าหน้าที่สนาม</t>
  </si>
  <si>
    <t>1. โครงการพัฒนาบุคลากรสนามกอล์ฟรองรับการก่อตั้งประชาคมอาเซียน</t>
  </si>
  <si>
    <t>1. โครงการอบรมทักษะความรู้ภาษาต่างประเทศ</t>
  </si>
  <si>
    <t>1. โครงการศึกษาดูงานนอกสถานที่ของพนักงาน</t>
  </si>
  <si>
    <t>2. โครงการพัฒนาบุคลากรวิชาชีพเฉพาะสายวิทยาการการกีฬากอล์ฟ</t>
  </si>
  <si>
    <t>3. โครงการเสริมสร้างบุคลิกภาพของพนักงาน</t>
  </si>
  <si>
    <t>1. พัฒนาองค์บุคคล (โปรกอล์ฟประจำสนาม)</t>
  </si>
  <si>
    <t>2. สร้างพันธมิตรกับผู้ประกอบการ</t>
  </si>
  <si>
    <t>3. ซ่อมเปลี่ยนหญ้ากรีน จำนวน 9 หลุม</t>
  </si>
  <si>
    <t>4. จัดหาเครื่องว่านปุ๋ยแบบล้อเข็น 1 คัน (แสตนเลส)</t>
  </si>
  <si>
    <t>5. จัดหารถตัดกรีนชนิดตาม จำนวน 1 คัน</t>
  </si>
  <si>
    <t>6. จัดหาเครื่องตัดหญ้าแบบสะพานบ่า 3 เครื่อง</t>
  </si>
  <si>
    <t>7. จัดหารถจักรยานยนต์พร้อมพ่วงข้าง 2 คัน</t>
  </si>
  <si>
    <t>8. จัดหาเครื่องยนต์ขนาด 5 แรงม้า พร้อมอุปกรณ์พ่นยา</t>
  </si>
  <si>
    <t>1. อบรมกฎกติกามารยาท (แคดดี้, แคดดี้เสริม)</t>
  </si>
  <si>
    <t>2. อบรมภาษาอังกฤษ (แคดดี้, แคดดี้เสริม)</t>
  </si>
  <si>
    <t>3. เปิดฝึกอบรมการเล่นกอล์ฟ</t>
  </si>
  <si>
    <t>2. การจัดทำแอพพลิเคชั่นของการฌาปนกิจฯ</t>
  </si>
  <si>
    <t>3. จัดทำไลน์แอดของการฌาปนกิจฯ</t>
  </si>
  <si>
    <t>1. ปรับปรุงกรีนให้ได้มาตราฐานจำนวน 9 กรีน</t>
  </si>
  <si>
    <t>2. จัดหารถเก็บลูกกอล์ฟ</t>
  </si>
  <si>
    <t>3. จัดหาเครื่องตั้งลูก</t>
  </si>
  <si>
    <r>
      <t>1.</t>
    </r>
    <r>
      <rPr>
        <sz val="18"/>
        <rFont val="TH SarabunPSK"/>
        <family val="2"/>
      </rPr>
      <t xml:space="preserve"> ขยายอาคารสนามฝึกซ้อมกอล์ฟเพื่อเพิ่มพื้นที่ให้บริการ</t>
    </r>
  </si>
  <si>
    <t>1. ปรับปรุงโปรแกรมการจัดเก็บรายได้</t>
  </si>
  <si>
    <t>2. โรงเก็บอุปกรณ์ประจำสโมสร</t>
  </si>
  <si>
    <t>3. โปรเจคเตอร์ระบบอัตโนมัติพร้อมเครื่องฉายแขวนเพดาน</t>
  </si>
  <si>
    <t>4. เปลี่ยนพรมปูพื้น</t>
  </si>
  <si>
    <t>5. ปรับปรุงพื้นที่สำหรับให้บริการผู้พักรอบบริเวณสนามฝึกซ้อมกอล์ฟ</t>
  </si>
  <si>
    <t>1. ติดตั้งระบบเป้าอิเลคทรอนิกส์สำหรับการฝึกยิงด้วยกระสุนจริง</t>
  </si>
  <si>
    <t>2. ปรับเปลี่ยนหน้าแนวยิงจากไม้เป็นทราย ทาสี และเปลี่ยนแผ่นเหล็กและไม้บังฟ้าสนามยิงปืน 15,25 และ 50 ม.</t>
  </si>
  <si>
    <t>3. ติดตั้งที่ซับเสียงสนามยิง 15 ม.</t>
  </si>
  <si>
    <t>4. จัดหาอาวุธปืนทดแทนของเดิม</t>
  </si>
  <si>
    <t>1. ปรับปรุงภูมิทัศน์ให้สวยงามน่าใช้บริการ</t>
  </si>
  <si>
    <t>1. จัดส่งเจ้าหน้าที่สนามเข้ารับการอบรมการฝึกการใช้อาวุธหลักสูตรต่าง ๆ</t>
  </si>
  <si>
    <t>2. จัดส่งเจ้าหน้าที่สนามเข้ารับการอบรมการใช้ภาษาต่างประเทศ</t>
  </si>
  <si>
    <t>3. แลกเปลี่ยนเรียนรู้กฏกติกาและการแข่งขันกับสนามยิงปืนอื่น ๆ</t>
  </si>
  <si>
    <t>1. กิจกรรมเสริมหลักสูตรห้องเรียน โครงการ EISS</t>
  </si>
  <si>
    <t>2. สระว่ายน้ำนักเรียน ขนาด 6x12 เมตร</t>
  </si>
  <si>
    <t>1. ติดตั้งระบบอินเตอร์เน็ตไร้สายพร้อมอุปกรณ์</t>
  </si>
  <si>
    <t>1. ปรับปรุงห้องวีไอพี จำนวน 8 ห้อง</t>
  </si>
  <si>
    <t>1. ฝึกอบรมบุคคลกรในเรื่องการให้บริการ</t>
  </si>
  <si>
    <t>ยุทธศาสตร์ที่ 2 เสริมสร้างความมั่นคงและคุณภาพชีวิตที่ดีของข้าราชการและครอบครัว</t>
  </si>
  <si>
    <t>ยุทธศาสตร์ที่ 4 ส่งเสริมความรู้ของบุคลากร สร้างความชำนาญในงานบริการ และการบริหารเชิงธุรกิจรองรับการเปลี่ยนแปลง</t>
  </si>
  <si>
    <t>ยุทธศาสตร์ที่ 3 ปรับปรุงและเพิ่มประสิทธิภาพของกระบวนการบริการให้มีมาตรฐานเพื่อสร้างโอกาสทางการแข่งขัน</t>
  </si>
  <si>
    <t>1. แผนงานพัฒนาเปลี่ยนหลังคาศาลา 3 และ 4 จากกระเบื้องเป็นหลังคาเมทัลชีท เพื่อแก้ไขปัญหาน้ำรั่วภายในศาลา</t>
  </si>
  <si>
    <t>2. แผนงานพัฒนาเปลี่ยนหลังคาศาลา 5 จากกระเบื้องเป็นหลังคาเมทัลชีท เพื่อแก้ไขปัญหาน้ำรั่วทำให้ฝ้าเพดานเสียหาย</t>
  </si>
  <si>
    <t>3. แผนงานพัฒนาเปลี่ยนหลังคาศาลา 6 จากกระเบื้องเป็นหลังคาเมทัลชีท เพื่อแก้ไขปัญหาน้ำรั่วทำให้ฝ้าเพดานเสียหาย</t>
  </si>
  <si>
    <t xml:space="preserve">1. ค่าเช่าที่ดินวัดเครือวัลย์วรวิหารเพื่อใช้เป็นฌาปนสถาน ทร. สัญญาไม่เกิน 3 ปี 
ตั้งแต่ 6 ธ.ค.55 - 5 ธ.ค.58 </t>
  </si>
  <si>
    <t xml:space="preserve">2. ค่าเช่าที่ดินวัดเครือวัลย์วรวิหารเพื่อใช้เป็นฌาปนสถาน ทร. สัญญาไม่เกิน 3 ปี 
ตั้งแต่ 6 ธ.ค.58 - 5 ธ.ค.61 </t>
  </si>
  <si>
    <t xml:space="preserve">3. ค่าเช่าที่ดินวัดเครือวัลย์วรวิหารเพื่อใช้เป็นฌาปนสถาน ทร. สัญญาไม่เกิน 3 ปี 
ตั้งแต่ 6 ธ.ค.61 - 5 ธ.ค.64 </t>
  </si>
  <si>
    <t>4. ค่าเช่าที่ดินวัดเครือวัลย์วรวิหารเพื่อใช้เป็นฌาปนสถาน ทร. สัญญาไม่เกิน 3 ปี 
ตั้งแต่ 6 ธ.ค.64 - 5 ธ.ค.67</t>
  </si>
  <si>
    <t>1. เปลี่ยนเตาเผาแบบไร้มลพิษ เตาที่ 2 (แบบฌาปนสถาน ทร.พื้นที่กรุงเทพ)</t>
  </si>
  <si>
    <t>7. การจัดหารถยนต์บรรทุกเพื่อส่งสินค้า</t>
  </si>
  <si>
    <t>8. การเปลี่ยนระบบไฟฟ้า จาก 220 V3ø 3 สายเป็น 380V3ø 4 สาย</t>
  </si>
  <si>
    <t>3. จัดหาเครื่องดนตรี ห้องดนตรีสากล</t>
  </si>
  <si>
    <t>4.  สระว่ายน้ำนักเรียน ขนาด 6x12 เมตร</t>
  </si>
  <si>
    <t>5. โครงการพัฒนาห้องเรียนคุณภาพ สู่นักเรียน</t>
  </si>
  <si>
    <t>6. โครงการห้อง KID Conner</t>
  </si>
  <si>
    <t>3.4 โครงการห้อง KID Conner</t>
  </si>
  <si>
    <t>1. ซ่อมทำอาคารสวดพรอภิธรรมศาลา 4</t>
  </si>
  <si>
    <t>2. ปรับปรุงศาลาใหญ่เป็นศาลาปรับอากาศ</t>
  </si>
  <si>
    <t>3. ติดตั้งผ้าม่านศาลาใหญ่</t>
  </si>
  <si>
    <t>4. ติดตั้งหลังคากันสาดเมทัลชิทด้านทิศเหนือ ศาลา 1</t>
  </si>
  <si>
    <t>5. ติดตั้งหลังคากันสาดเมทัลชิทด้านทิศเหนือ ศาลา 3</t>
  </si>
  <si>
    <t>6. จัดซื้อหีบโลงเย็นประจำศาลา 4</t>
  </si>
  <si>
    <t>7. ปรับปรุงศาลา ๑ เป็นศาลาปรับอากาศ</t>
  </si>
  <si>
    <t>8.. ปรับปรุงศาลา ๓ เป็นศาลาปรับอากาศ</t>
  </si>
  <si>
    <t>9. สร้างอาคารห้องสุขาชาย- หญิง 1 อาคาร 10 ห้อง</t>
  </si>
  <si>
    <t>2. ปรับปรุงห้องรับรองพิเศษ</t>
  </si>
  <si>
    <t>3. ปรับปรุงอาคารราชนาวีสโมสรภายในที่บอกเล่าอัตลักษณ์ความเป็นชาวเรือ</t>
  </si>
  <si>
    <t>4. จัดสร้างพิพิธภัณฑ์เรือหลวง/พระอนุสาวรีย์</t>
  </si>
  <si>
    <t>5. ปรับปรุงอาคารราชนาวีสโมสรภายนอกให้โดดเด่น</t>
  </si>
  <si>
    <t>9. จัดหารถตัดหญ้าใบมีดแบบโรตารี่ 5 ชุด แบบนั่งขับ 1 คัน</t>
  </si>
  <si>
    <t>10. ปรับปรุงสปริงเกอร์ระบบรดน้ำสนามกอล์ฟ</t>
  </si>
  <si>
    <t>11. จัดหา Top Dressers Faire Way 1 คัน</t>
  </si>
  <si>
    <t>12. จัดหารถยนต์บรรทุกเทท้าย 4 ล้อ 1 คัน</t>
  </si>
  <si>
    <t>13. จัดหารถตัดหญ้าบริเวณกรีนชนิดเดินตาม 1 คัน</t>
  </si>
  <si>
    <t>14. จัดหารถตัดหญ้าใบมีดแบบลูกกล้อง 3 พวงใบมีด แบบนั่งขับ 1 คัน</t>
  </si>
  <si>
    <t>1. จัดสร้างสนาม IPSC 2 สนาม</t>
  </si>
  <si>
    <t>2. จัดหาอาวุธปืน ขนาด 9 มม. จำนวน 1 กระบอก</t>
  </si>
  <si>
    <t>3. จัดหาอาวุธปืน ขนาด .38 นิ้ว จำนวน 2 กระบอก</t>
  </si>
  <si>
    <t>4. จัดหาอาวุธปืน ขนาด .45 นิ้ว จำนวน 1 กระบอก</t>
  </si>
  <si>
    <t>1. ปืนพกออโตเมติก .22 นิ้ว จำนวน 2 กระบอก</t>
  </si>
  <si>
    <t>2. ปืนพกรีวอลเวอร์ .22 สมิธแอนเวสสัน จำนวน 2 กระบอก</t>
  </si>
  <si>
    <t>3. ปืนกึ่งอัตโนมัติขนาด 9 มม. CZ จำนวน 3 กระบอก</t>
  </si>
  <si>
    <t>4.2 จัดซื้อเครื่องดนตรีวงโยธวาทิต สำหรับ 65 คน</t>
  </si>
  <si>
    <t>4.3 โครงการพัฒนาค่ายลูกเสือ</t>
  </si>
  <si>
    <t>4.4 โครงการส่งเสริมงานด้านอาคาร สถานที่ สิ่งแวดล้ม</t>
  </si>
  <si>
    <t>1. โครงการจัดซื้อเครื่องเสียงโครงเรียน</t>
  </si>
  <si>
    <t>2. จัดซื้อเครื่องดนตรีวงโยธวาทิต สำหรับ 65 คน</t>
  </si>
  <si>
    <t>3. โครงการพัฒนาค่ายลูกเสือ</t>
  </si>
  <si>
    <t>4. โครงการส่งเสริมงานด้านอาคาร สถานที่ สิ่งแวดล้ม</t>
  </si>
  <si>
    <t xml:space="preserve">1. จำหน่ายสินค้าราคาถูก </t>
  </si>
  <si>
    <t>6. สร้างเขื่อนป้องกันการพังทลายของดิน</t>
  </si>
  <si>
    <t>7. ทำทางคอนกรีตเสริมเหล็กสำหรับทางวิ่งรถกอล์ฟ</t>
  </si>
  <si>
    <t>8. จัดทำตระแกรงป้องกันอันตรายโดยรอบสนาม</t>
  </si>
  <si>
    <t xml:space="preserve">1. ปรับปรุงห้องโถง(ล็อบบี้ชั้น 1) ห้องรับรองแขกและห้องประชุมอาคารนันทาภิรมย์ </t>
  </si>
  <si>
    <t>2. เปลี่ยนเครื่องปรับอากาศขนาด 24,000 BTU  11 เครื่อง และ 28,000 BTU  1 เครื่อง</t>
  </si>
  <si>
    <t>3. ซ่อมทำหลังคากันสาดด้านหน้าอาคาร และทางเข้าอาคารนันทาภิรมย์</t>
  </si>
  <si>
    <t>4. ซ่อมทำห้องพัก จำนวน 28 ห้อง และห้องน้ำ จำนวน 52 ห้อง</t>
  </si>
  <si>
    <t>1. โครงการพัฒนาบุคลากรทางการศึกษา</t>
  </si>
  <si>
    <r>
      <t xml:space="preserve"> กิจการฌาปนกิจสงเคราะห์แห่งราชนาวี</t>
    </r>
    <r>
      <rPr>
        <b/>
        <sz val="16"/>
        <rFont val="TH SarabunPSK"/>
        <family val="2"/>
      </rPr>
      <t xml:space="preserve"> (ยุทธศาสตร์ที่ 1)</t>
    </r>
  </si>
  <si>
    <t>รวมใช้เงินยุทธศาสตร์ที่ 1 - 4</t>
  </si>
  <si>
    <t>เงินกองทุน</t>
  </si>
  <si>
    <t>4. จัดซื้อเครื่องตัดหญ้าประจำสนาม</t>
  </si>
  <si>
    <t>5. จัดหารถตัดกรีน จำนวน 2 คัน</t>
  </si>
  <si>
    <t>1. รณรงค์ให้กำลังพล ทร. และครอบครัว สมัครเข้าเป็นสมาชิก ตามหน่วยงานต่างๆ ของ ทร. จำนวน 37 หน่วย</t>
  </si>
  <si>
    <t xml:space="preserve">5.1 ปรับปรุงห้องโถง(ล็อบบี้ชั้น 1) ห้องรับรองแขกและห้องประชุมอาคารนันทาภิรมย์ </t>
  </si>
  <si>
    <t>5.3 ซ่อมทำหลังคากันสาดด้านหน้าอาคาร และทางเข้าอาคารนันทาภิรมย์</t>
  </si>
  <si>
    <t>5.4 ซ่อมทำห้องพัก จำนวน 28 ห้อง และห้องน้ำ จำนวน 52 ห้อง</t>
  </si>
  <si>
    <t>9.4 จัดซื้อเครื่องตัดหญ้าประจำสนาม</t>
  </si>
  <si>
    <t>9.5 จัดหารถตัดกรีน จำนวน 2 คัน</t>
  </si>
  <si>
    <t>9.6 ขยายอาคารสนามฝึกซ้อมกอล์ฟเพื่อเพิ่มพื้นที่ให้บริการ</t>
  </si>
  <si>
    <t>9.7 ปรับปรุงโปรแกรมการจัดเก็บรายได้</t>
  </si>
  <si>
    <t>9.8 โรงเก็บอุปกรณ์ประจำสโมสร</t>
  </si>
  <si>
    <t>9.9 โปรเจคเตอร์ระบบอัตโนมัติพร้อมเครื่องฉายแขวนเพดาน</t>
  </si>
  <si>
    <t>9.10 เปลี่ยนพรมปูพื้น</t>
  </si>
  <si>
    <t>14.1 ปรับปรุงห้องน้ำสาธารณะ</t>
  </si>
  <si>
    <t>14.2 การจัดทำแบบสำรวจและสำรวจความพึงพอใจ</t>
  </si>
  <si>
    <t>14.3 ประชุมกำหนดบริการที่เป็นมาตรฐานและจัดทำคู่มือการบริการและการปฏิบัติงาน</t>
  </si>
  <si>
    <t>14.4 การอบรมและถ่ายถอดองค์ความรู้ให้กับเจ้าหน้าที่ทุกระดับ โดยส่วนบริหารการฝึกอบรมและพัฒนา ฝ่ายพัฒนาศักยภาพธุรกิจน้ำมัน (อร.พศน.)</t>
  </si>
  <si>
    <t>2.1 กิจกรรมเสริมหลักสูตรห้องเรียน โครงการ EISS</t>
  </si>
  <si>
    <t>2.2 โครงการพัฒนาบุคลากรทางการศึกษา</t>
  </si>
  <si>
    <t>2.3  สระว่ายน้ำนักเรียน ขนาด 6x12 เมตร</t>
  </si>
  <si>
    <t>3.1 โครงการพัฒนาบุคลากรทางการศึกษา</t>
  </si>
  <si>
    <t>ยุทธศาสตร์ที่1  พัฒนาคุณภาพการให้บริการรองรับการขยายตัว
ทางเศษรฐกิจ และความก้าวหน้าทางเทคโนโลยีและสังคมผู้สูงอายุ</t>
  </si>
  <si>
    <t>4.3 จัดทำตระแกรงป้องกันอันตรายโดยรอบสนาม</t>
  </si>
  <si>
    <t>การเบิกจ่าย</t>
  </si>
  <si>
    <t>คงเหลือ</t>
  </si>
  <si>
    <t xml:space="preserve">1.2 ค่าเช่าที่ดินวัดเครือวัลย์วรวิหารเพื่อใช้เป็นฌาปนสถาน ทร. สัญญาไม่เกิน 3 ปี ตั้งแต่ 6 ธ.ค.55 - 5 ธ.ค.58 </t>
  </si>
  <si>
    <t xml:space="preserve">1.3 ค่าเช่าที่ดินวัดเครือวัลย์วรวิหารเพื่อใช้เป็นฌาปนสถาน ทร. สัญญาไม่เกิน 3 ปี ตั้งแต่ 6 ธ.ค.58 - 5 ธ.ค.61 </t>
  </si>
  <si>
    <t xml:space="preserve">1.4 ค่าเช่าที่ดินวัดเครือวัลย์วรวิหารเพื่อใช้เป็นฌาปนสถาน ทร. สัญญาไม่เกิน 3 ปี ตั้งแต่ 6 ธ.ค.61 - 5 ธ.ค.64 </t>
  </si>
  <si>
    <t xml:space="preserve">3.1 จำหน่ายสินค้าราคาถูก </t>
  </si>
  <si>
    <t>4.1 การจัดหารถยนต์บรรทุกเพื่อส่งสินค้า</t>
  </si>
  <si>
    <t>5.1 จัดหาเครื่องดนตรี ห้องดนตรีสากล</t>
  </si>
  <si>
    <t>6.1 โครงการจัดซื้อเครื่องเสียงโครงเรียน</t>
  </si>
  <si>
    <t>7.1 เปลี่ยนเครื่องปรับอากาศขนาด 24,000 BTU  11 เครื่อง และ 28,000 BTU  1 เครื่อง</t>
  </si>
  <si>
    <t>8.1 จัดสร้างพิพิธภัณฑ์เรือหลวง/พระอนุสาวรีย์</t>
  </si>
  <si>
    <t>9.1 จัดหารถตัดหญ้าใบมีดแบบโรตารี่ 5 ชุด แบบนั่งขับ 1 คัน</t>
  </si>
  <si>
    <t>10.1 ทำทางคอนกรีตเสริมเหล็กสำหรับทางวิ่งรถกอล์ฟ</t>
  </si>
  <si>
    <t>11.1 จัดสร้างสนาม IPSC 2 สนาม</t>
  </si>
  <si>
    <t>12.1 จ้างซ่อมปรับปรุงอาคารโรงซักรีด</t>
  </si>
  <si>
    <t>ร้อยละ</t>
  </si>
  <si>
    <t>เงินกองทุนสวัสดิการ ทร. ปี 61</t>
  </si>
  <si>
    <t>จัดสรร</t>
  </si>
  <si>
    <t>เงินรายรับของกิจการ (ปดจ 61)</t>
  </si>
  <si>
    <t>แผนดำเนินการ</t>
  </si>
  <si>
    <t>แบบ รง. 2 กลยุทธ์ เงินรายรับกิจการ</t>
  </si>
  <si>
    <t>แบบ รง. 1 กลยุทธ์ เงินกองทุน</t>
  </si>
  <si>
    <t>หมายเหตุ (หากยังไม่ดำเนินการ)</t>
  </si>
  <si>
    <t>เบิกจ่าย</t>
  </si>
  <si>
    <t>ค่าเป้าหมาย</t>
  </si>
  <si>
    <t>ตัวชี้วัด</t>
  </si>
  <si>
    <t>ผลที่ได้</t>
  </si>
  <si>
    <t>ร้อยละของความพึงพอใจของข้าราชการและครอบครัวรวมทั้งผู้รับบริการภายนอกมีความพึงพอใจในการบริหารของกิจการ</t>
  </si>
  <si>
    <t>ร้อยละความสำเร็จในการเพิ่มประสิทธิภาพการบริการ / ขยายงานให้บริการของกิจการเป็นไปตามแผนที่กำหนด</t>
  </si>
  <si>
    <t>จำนวนรายการปรับปรุงเพื่อเพิ่มประสิทธิภาพ การให้บริการและการขยายการให้บริการ</t>
  </si>
  <si>
    <t>ร้อยละของเงินรายได้ที่เพิ่มขึ้นของกิจการ</t>
  </si>
  <si>
    <t>ยุทธศาสตร์ที่1  พัฒนาคุณภาพการให้บริการรองรับการขยายตัวทางเศษรฐกิจ และความก้าวหน้าทางเทคโนโลยีและสังคมผู้สูงอายุ</t>
  </si>
  <si>
    <t>ร้อยละของนักเรีนยที่เพิ่มขึ้น</t>
  </si>
  <si>
    <t>ร้อยละของเงินรายได้ที่เพิ่มขึ้น</t>
  </si>
  <si>
    <t>1.ร้อยละปริมาณครัวเรือนที่ให้บริการน้ำประปามีเพิ่มขึ้น</t>
  </si>
  <si>
    <t>2.ร้อยละรายได้จากการจัดเก็บน้ำประปาเพิ่มขึ้น</t>
  </si>
  <si>
    <t>3.ข้าราชการและครอบครัวหรือผู้รับบริการภายนอกมีความพึงพอใจในบริการของกิจการประปา</t>
  </si>
  <si>
    <t>4. ให้บริการที่มีมาตรฐาน</t>
  </si>
  <si>
    <t xml:space="preserve">จำนวนของผู้รับบริการที่เพิ่มขึ้น </t>
  </si>
  <si>
    <t>มีเครื่องจักรและอุปกรณ์ตัดหญ้าเพิ่มขึ้นทำงานได้สะดวก</t>
  </si>
  <si>
    <t>กรีนมีความสมบูรณ์ได้มาตรฐานมีผู้ใช้บริการเพิ่มขึ้น</t>
  </si>
  <si>
    <t>ตัดหญ้าสนามได้สะดวกรวดเร็วขึ้น</t>
  </si>
  <si>
    <t>ร้อยละของความพึงพอใจของหน่วยราชการภายใน/ภายนอกและ ผู้รับบริการภายนอกที่อยู่ในระดับดีถึงดีมาก</t>
  </si>
  <si>
    <t>เงินรายรับของกิจการ ( ปิดยอด 30 มิ.ย.61)</t>
  </si>
  <si>
    <t>แบบสอบถาม</t>
  </si>
  <si>
    <t>ร้อยละของจำนวนผู้เข้าใช้บริการมีความพีงพอใจตามการเผยแพร่ประชาสัมพันธ์ข้อมูลข่าวสารของกิจการให้กู้เงิน</t>
  </si>
  <si>
    <t>เป็นไปตามเป้าหมายกี่แผนงาน</t>
  </si>
  <si>
    <t>เงินกองทุนสวัสดิการ ทร. ( ปิดยอด 30 มิ.ย.61)</t>
  </si>
  <si>
    <t xml:space="preserve">1. ร้อยละของเงินรายได้ที่เพิ่มขึ้นของกิจการฌาปนสถานฯ  </t>
  </si>
  <si>
    <t>2. จำนวนของผู้รับบริการที่เพิ่มขึ้นจากให้บริการและสถานที่</t>
  </si>
  <si>
    <t>3. จำนวนการบริการของกิจการฯ ที่เป็นมาตรฐาน</t>
  </si>
  <si>
    <t>ร้อยละความสำเร็จในการเพิ่มประสิทธิภาพการบริการ / ขยายงาน</t>
  </si>
  <si>
    <t>ร้อยละของนักเรีนยที่สามรถเล่นดนตรีได้อย่างน้อย 1 ชนิด</t>
  </si>
  <si>
    <t>ร้อยละความพึงพอใจของผู้รับบริการเพิ่มขึ้น</t>
  </si>
  <si>
    <t xml:space="preserve">แบบรายงานผลการดำเนินงาน ตามยุทธศาสตร์ และตัวชี้วัด ใน แผนกลยุทธ์สวัสดิการ ทร.ปี 61 - 64 </t>
  </si>
  <si>
    <t xml:space="preserve">ตัวอย่างแบบรายงานผลการดำเนินงาน ตามยุทธศาสตร์ และตัวชี้วัด ใน แผนกลยุทธ์สวัสดิการ ทร.ปี 61 - 64 </t>
  </si>
  <si>
    <t>จำนวนของข้าราชการที่ได้รับสินค้าที่จำเป็นต่อการครองชีพในราคาไม่สูงกว่าท้องตลาด</t>
  </si>
  <si>
    <t>ร้อยละความพึงพอใจของข้าราชการและครอบครัวอยู่ในระดับดีถึงดีมาก</t>
  </si>
  <si>
    <t>จำนวนหน่วยงานราชการ ร้านค้าที่ให้ความร่วมือ</t>
  </si>
  <si>
    <t>ไม่มี</t>
  </si>
  <si>
    <t>จำนวนการบริการของกิจการสวัสดิการที่เป็นมาตรฐาน</t>
  </si>
  <si>
    <t>ร้อยละชองความพีงพอใจของข้าราชการและครอบครัวหรือ ผู้รับบริการภายนอกที่อยู่ในระดับดี ถึงดีมาก</t>
  </si>
  <si>
    <t>ร้อยละของจำนวนผู้รับบริการที่เข้ามารับบริการมากกว่าหนึ่งครั้งในรอบ ๑ ปี</t>
  </si>
  <si>
    <t>จำนวนการบริการของกิจการศูนย์ฯ ที่เป็นมาตรฐาน</t>
  </si>
  <si>
    <t>ร้อยละความพึ่งพอใจของกำลังพล ทร. และผู้รับบริการภายนอก</t>
  </si>
  <si>
    <t>จำนวนข้อร้องเรียนผู้รับบริการ</t>
  </si>
  <si>
    <t>ร้อยละความพึงพอใจของผู้เข้ารับบริการ</t>
  </si>
  <si>
    <t>มีทางเดินที่สะดวกสบายมากขึ้นเวลาเล่นกอล์ฟ</t>
  </si>
  <si>
    <t>ร้อยละของรายได้ที่เพิ่มชึ้นจากการดำเนินการ</t>
  </si>
  <si>
    <t>ร้อยละความพึงพอใจของผู้มาใช้บริการ</t>
  </si>
  <si>
    <t>ร้อยละความพึงพอใจของผู้เข้าพัก ต่อการบริการด้านความบันเทิงยุคดิจิตอล ระดับดีถึงดีมาก</t>
  </si>
  <si>
    <t>รวมใช้เงินกองทุนทั้งสิ้น</t>
  </si>
  <si>
    <t>สรุป ยุทธศาสตร์ที่ ๑ มี ๗ แผนงาน  ๙ ตัวชี้วัด ผลการดำเนินการเป็นไปตามค่าเป้าหมาย....แผนงาน</t>
  </si>
  <si>
    <t>สรุป ยุทธศาสตร์ที่ ๒ มี ๔ แผนงาน ๓ ตัวชี้วัด ผลการดำเนินการเป็นไปตามค่าเป้าหมาย....แผนงาน</t>
  </si>
  <si>
    <t>สรุป ยุทธศาสตร์ที่ ๓ มี ๕ แผนงาน ๑๑ ตัวชี้วัด ผลการดำเนินการเป็นไปตามค่าเป้าหมาย....แผนงาน</t>
  </si>
  <si>
    <t>ขอชะลอโครงการไว้ก่อน</t>
  </si>
  <si>
    <t>แบบ รง.3 ตัวชี้วัด เงินกองทุน</t>
  </si>
  <si>
    <t>แบบ รง.4 ตัวชี้วัด เงินรายรับ</t>
  </si>
  <si>
    <t xml:space="preserve"> รายงานผลการเบิกจ่ายเงินกองทุนสวัสดิการ ทร. ตามแผนกลยุทธ์สวัสดิการ ทร. ปี 61 - 64 </t>
  </si>
  <si>
    <t xml:space="preserve">รายงานผลการเบิกจ่ายเงินรายรับของกิจการ ตามแผนกลยุทธ์สวัสดิการ ทร. ปี 61 - 64 </t>
  </si>
  <si>
    <t xml:space="preserve"> (ปิดยอด 30 มิ.ย.61)</t>
  </si>
  <si>
    <t>หมายเหตุ</t>
  </si>
  <si>
    <t>(ปิดยอด 31 ส.ค.61)</t>
  </si>
  <si>
    <t>สวัสดิการ............................</t>
  </si>
  <si>
    <t>รายการ</t>
  </si>
  <si>
    <t>รอบ 1</t>
  </si>
  <si>
    <t>รอบ 2</t>
  </si>
  <si>
    <t>รอบ 3</t>
  </si>
  <si>
    <t>รวม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</si>
  <si>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</si>
  <si>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</si>
  <si>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</si>
  <si>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</si>
  <si>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</si>
  <si>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</si>
  <si>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</si>
  <si>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</si>
  <si>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</si>
  <si>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</si>
  <si>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</si>
  <si>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</si>
  <si>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รายได้ ตามแผน</t>
  </si>
  <si>
    <t>รายได้จริง</t>
  </si>
  <si>
    <t>รายจ่าย ตามแผนฯ</t>
  </si>
  <si>
    <t>งบบริหาร</t>
  </si>
  <si>
    <t>งบปฏิบัติการ</t>
  </si>
  <si>
    <t>งบซ่อมบำรุง</t>
  </si>
  <si>
    <t>งบลงทุน</t>
  </si>
  <si>
    <t>งบอื่น</t>
  </si>
  <si>
    <t xml:space="preserve">  งบบริหาร</t>
  </si>
  <si>
    <t xml:space="preserve">  งบปฏิบัติการ</t>
  </si>
  <si>
    <t xml:space="preserve">  งบซ่อมบำรุง</t>
  </si>
  <si>
    <t xml:space="preserve">  งบลงทุน</t>
  </si>
  <si>
    <t xml:space="preserve">  งบอื่น</t>
  </si>
  <si>
    <t>รายจ่ายจริง</t>
  </si>
  <si>
    <t>เกินดุล / (ขาดดุล)</t>
  </si>
  <si>
    <t>1. ยอดรวม คือผลการดำเนินงานรวมทั้งสำนักงานสวัสดิการ สำนักงานกิจการ และกิจการของสวัสดิการ</t>
  </si>
  <si>
    <t>2. ยอดรวม (4 เดือน (ม.ค. - เม.ย.) , 8 เดือน (ม.ค. - ส.ค.) , 12 เดือน (ม.ค. - ธ.ค.))</t>
  </si>
  <si>
    <t>ผนวก (ถ้ามี)</t>
  </si>
  <si>
    <t>1. เหตุผลที่ไม่สามารถดำเนินการได้ตามแผน (กรณีที่รายได้ต่ำกว่าแผน)</t>
  </si>
  <si>
    <t>ลงชื่อ................................................................</t>
  </si>
  <si>
    <t>2. รายละเอียดการปรับแผนฯ (กรณีที่มีการปรับแผนฯ)</t>
  </si>
  <si>
    <t>ตำแหน่ง...........................................................</t>
  </si>
  <si>
    <t>3. รายละเอียดอื่นๆ (กรณีที่ต้องการชี้แจงเพิ่มเติม)</t>
  </si>
  <si>
    <t xml:space="preserve">                                 รายงานผลการดำเนินงานปี ........ปิดยอดถึงสิ้นเดือน...................</t>
  </si>
  <si>
    <t xml:space="preserve">                                                                              กิจการ................................                                                                 หน่วย:บาท</t>
  </si>
  <si>
    <t xml:space="preserve">    แบบ รง.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</si>
</sst>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u/>
      <sz val="16"/>
      <name val="TH SarabunPSK"/>
      <family val="2"/>
    </font>
    <font>
      <sz val="18"/>
      <name val="TH SarabunPSK"/>
      <family val="2"/>
    </font>
    <font>
      <b/>
      <u/>
      <sz val="18"/>
      <name val="TH SarabunPSK"/>
      <family val="2"/>
    </font>
    <font>
      <b/>
      <sz val="24"/>
      <name val="TH SarabunPSK"/>
      <family val="2"/>
    </font>
    <font>
      <b/>
      <sz val="20"/>
      <name val="TH SarabunPSK"/>
      <family val="2"/>
    </font>
    <font>
      <b/>
      <u val="double"/>
      <sz val="18"/>
      <name val="TH SarabunPSK"/>
      <family val="2"/>
    </font>
    <font>
      <b/>
      <sz val="22"/>
      <name val="TH SarabunPSK"/>
      <family val="2"/>
    </font>
    <font>
      <b/>
      <u val="singleAccounting"/>
      <sz val="16"/>
      <name val="TH SarabunPSK"/>
      <family val="2"/>
    </font>
    <font>
      <sz val="16"/>
      <color rgb="FFFF0000"/>
      <name val="TH SarabunPSK"/>
      <family val="2"/>
    </font>
    <font>
      <u/>
      <sz val="16"/>
      <name val="TH SarabunPSK"/>
      <family val="2"/>
    </font>
    <font>
      <sz val="20"/>
      <name val="TH SarabunPSK"/>
      <family val="2"/>
    </font>
    <font>
      <sz val="15"/>
      <name val="TH SarabunPSK"/>
      <family val="2"/>
    </font>
    <font>
      <u/>
      <sz val="18"/>
      <name val="TH SarabunPSK"/>
      <family val="2"/>
    </font>
    <font>
      <b/>
      <sz val="16"/>
      <color rgb="FF0033CC"/>
      <name val="TH SarabunPSK"/>
      <family val="2"/>
    </font>
    <font>
      <sz val="16"/>
      <color rgb="FF0033CC"/>
      <name val="TH SarabunPSK"/>
      <family val="2"/>
    </font>
    <font>
      <b/>
      <u/>
      <sz val="16"/>
      <color rgb="FF0033CC"/>
      <name val="TH SarabunPSK"/>
      <family val="2"/>
    </font>
    <font>
      <sz val="14"/>
      <name val="TH SarabunPSK"/>
      <family val="2"/>
    </font>
    <font>
      <b/>
      <u/>
      <sz val="20"/>
      <name val="TH SarabunPSK"/>
      <family val="2"/>
    </font>
    <font>
      <b/>
      <sz val="10"/>
      <name val="TH SarabunPSK"/>
      <family val="2"/>
    </font>
    <font>
      <sz val="10"/>
      <name val="TH SarabunPSK"/>
      <family val="2"/>
    </font>
    <font>
      <b/>
      <u/>
      <sz val="10"/>
      <name val="TH SarabunPSK"/>
      <family val="2"/>
    </font>
    <font>
      <b/>
      <sz val="26"/>
      <name val="TH SarabunPSK"/>
      <family val="2"/>
    </font>
    <font>
      <b/>
      <sz val="24"/>
      <color rgb="FFFF0000"/>
      <name val="TH SarabunPSK"/>
      <family val="2"/>
    </font>
    <font>
      <b/>
      <sz val="26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5FFD5"/>
        <bgColor indexed="64"/>
      </patternFill>
    </fill>
    <fill>
      <patternFill patternType="solid">
        <fgColor rgb="FF8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1" fillId="0" borderId="0"/>
  </cellStyleXfs>
  <cellXfs count="365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87" fontId="3" fillId="0" borderId="0" xfId="1" applyFont="1" applyFill="1" applyAlignment="1">
      <alignment horizontal="right"/>
    </xf>
    <xf numFmtId="0" fontId="3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2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/>
    </xf>
    <xf numFmtId="188" fontId="3" fillId="0" borderId="1" xfId="1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Border="1"/>
    <xf numFmtId="188" fontId="3" fillId="0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4" fillId="0" borderId="0" xfId="0" applyFont="1" applyFill="1" applyAlignment="1">
      <alignment horizontal="center"/>
    </xf>
    <xf numFmtId="0" fontId="3" fillId="0" borderId="1" xfId="0" applyFont="1" applyBorder="1" applyAlignment="1"/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3" fontId="3" fillId="0" borderId="1" xfId="0" applyNumberFormat="1" applyFont="1" applyFill="1" applyBorder="1" applyAlignment="1">
      <alignment horizontal="right" vertical="top"/>
    </xf>
    <xf numFmtId="3" fontId="3" fillId="0" borderId="1" xfId="1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center"/>
    </xf>
    <xf numFmtId="3" fontId="3" fillId="0" borderId="1" xfId="0" applyNumberFormat="1" applyFont="1" applyFill="1" applyBorder="1" applyAlignment="1">
      <alignment horizontal="right" vertical="center"/>
    </xf>
    <xf numFmtId="188" fontId="3" fillId="0" borderId="1" xfId="1" applyNumberFormat="1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right" vertical="top"/>
    </xf>
    <xf numFmtId="0" fontId="3" fillId="4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3" fontId="3" fillId="4" borderId="1" xfId="1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3" fontId="14" fillId="0" borderId="1" xfId="0" applyNumberFormat="1" applyFont="1" applyFill="1" applyBorder="1" applyAlignment="1">
      <alignment horizontal="center"/>
    </xf>
    <xf numFmtId="188" fontId="14" fillId="0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justify" wrapText="1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/>
    <xf numFmtId="0" fontId="17" fillId="0" borderId="0" xfId="0" applyFont="1" applyFill="1" applyAlignment="1">
      <alignment horizontal="center"/>
    </xf>
    <xf numFmtId="3" fontId="5" fillId="0" borderId="1" xfId="1" applyNumberFormat="1" applyFont="1" applyBorder="1" applyAlignment="1">
      <alignment horizontal="right" vertical="top"/>
    </xf>
    <xf numFmtId="0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0" fontId="3" fillId="5" borderId="1" xfId="0" applyFont="1" applyFill="1" applyBorder="1" applyAlignment="1">
      <alignment wrapText="1"/>
    </xf>
    <xf numFmtId="3" fontId="3" fillId="5" borderId="1" xfId="1" applyNumberFormat="1" applyFont="1" applyFill="1" applyBorder="1" applyAlignment="1">
      <alignment horizontal="right" vertical="top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top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88" fontId="3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88" fontId="3" fillId="0" borderId="1" xfId="1" applyNumberFormat="1" applyFont="1" applyFill="1" applyBorder="1" applyAlignment="1">
      <alignment horizontal="center"/>
    </xf>
    <xf numFmtId="188" fontId="3" fillId="0" borderId="1" xfId="1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19" fillId="0" borderId="1" xfId="0" applyFont="1" applyBorder="1"/>
    <xf numFmtId="0" fontId="2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horizontal="left" vertical="top" wrapText="1" readingOrder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187" fontId="21" fillId="0" borderId="1" xfId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3" fillId="6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3" fillId="5" borderId="0" xfId="0" applyFont="1" applyFill="1" applyBorder="1" applyAlignment="1"/>
    <xf numFmtId="3" fontId="3" fillId="0" borderId="0" xfId="1" applyNumberFormat="1" applyFont="1" applyBorder="1" applyAlignment="1">
      <alignment horizontal="center" vertical="top"/>
    </xf>
    <xf numFmtId="188" fontId="3" fillId="0" borderId="1" xfId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wrapText="1"/>
    </xf>
    <xf numFmtId="0" fontId="5" fillId="8" borderId="1" xfId="0" applyFont="1" applyFill="1" applyBorder="1" applyAlignment="1">
      <alignment horizontal="justify" vertical="center"/>
    </xf>
    <xf numFmtId="188" fontId="3" fillId="0" borderId="0" xfId="1" applyNumberFormat="1" applyFont="1" applyFill="1" applyAlignment="1">
      <alignment horizontal="center"/>
    </xf>
    <xf numFmtId="188" fontId="3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10" borderId="1" xfId="0" applyFont="1" applyFill="1" applyBorder="1" applyAlignment="1">
      <alignment horizontal="center" vertical="top"/>
    </xf>
    <xf numFmtId="0" fontId="4" fillId="10" borderId="1" xfId="0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/>
    </xf>
    <xf numFmtId="188" fontId="3" fillId="0" borderId="1" xfId="1" applyNumberFormat="1" applyFont="1" applyFill="1" applyBorder="1" applyAlignment="1">
      <alignment horizontal="right" vertical="top"/>
    </xf>
    <xf numFmtId="3" fontId="5" fillId="0" borderId="1" xfId="0" applyNumberFormat="1" applyFont="1" applyFill="1" applyBorder="1" applyAlignment="1">
      <alignment horizontal="right" vertical="top"/>
    </xf>
    <xf numFmtId="3" fontId="5" fillId="0" borderId="1" xfId="1" applyNumberFormat="1" applyFont="1" applyFill="1" applyBorder="1" applyAlignment="1">
      <alignment horizontal="right" vertical="top"/>
    </xf>
    <xf numFmtId="3" fontId="10" fillId="2" borderId="1" xfId="0" applyNumberFormat="1" applyFont="1" applyFill="1" applyBorder="1" applyAlignment="1">
      <alignment horizontal="right" vertical="center"/>
    </xf>
    <xf numFmtId="43" fontId="7" fillId="3" borderId="1" xfId="0" applyNumberFormat="1" applyFont="1" applyFill="1" applyBorder="1" applyAlignment="1">
      <alignment horizontal="right" vertical="center"/>
    </xf>
    <xf numFmtId="43" fontId="5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/>
    </xf>
    <xf numFmtId="188" fontId="6" fillId="0" borderId="1" xfId="1" applyNumberFormat="1" applyFont="1" applyFill="1" applyBorder="1" applyAlignment="1">
      <alignment horizontal="right" vertical="center"/>
    </xf>
    <xf numFmtId="4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vertical="top" wrapText="1"/>
    </xf>
    <xf numFmtId="188" fontId="2" fillId="0" borderId="1" xfId="1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/>
    </xf>
    <xf numFmtId="188" fontId="4" fillId="0" borderId="1" xfId="1" applyNumberFormat="1" applyFont="1" applyFill="1" applyBorder="1" applyAlignment="1">
      <alignment horizontal="right" vertical="center"/>
    </xf>
    <xf numFmtId="188" fontId="3" fillId="0" borderId="1" xfId="1" quotePrefix="1" applyNumberFormat="1" applyFont="1" applyFill="1" applyBorder="1" applyAlignment="1">
      <alignment horizontal="right" vertical="top"/>
    </xf>
    <xf numFmtId="0" fontId="3" fillId="8" borderId="1" xfId="0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/>
    </xf>
    <xf numFmtId="188" fontId="3" fillId="4" borderId="1" xfId="1" applyNumberFormat="1" applyFont="1" applyFill="1" applyBorder="1" applyAlignment="1">
      <alignment horizontal="right" vertical="top"/>
    </xf>
    <xf numFmtId="188" fontId="3" fillId="4" borderId="1" xfId="1" quotePrefix="1" applyNumberFormat="1" applyFont="1" applyFill="1" applyBorder="1" applyAlignment="1">
      <alignment horizontal="right" vertical="top"/>
    </xf>
    <xf numFmtId="3" fontId="10" fillId="2" borderId="1" xfId="0" applyNumberFormat="1" applyFont="1" applyFill="1" applyBorder="1" applyAlignment="1">
      <alignment horizontal="right"/>
    </xf>
    <xf numFmtId="43" fontId="12" fillId="0" borderId="1" xfId="0" applyNumberFormat="1" applyFont="1" applyFill="1" applyBorder="1" applyAlignment="1">
      <alignment horizontal="right"/>
    </xf>
    <xf numFmtId="43" fontId="3" fillId="0" borderId="1" xfId="0" applyNumberFormat="1" applyFont="1" applyFill="1" applyBorder="1" applyAlignment="1">
      <alignment horizontal="right" vertical="top"/>
    </xf>
    <xf numFmtId="3" fontId="7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4" fontId="3" fillId="5" borderId="1" xfId="1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2" fillId="11" borderId="1" xfId="0" applyFont="1" applyFill="1" applyBorder="1" applyAlignment="1">
      <alignment horizontal="center" vertical="top"/>
    </xf>
    <xf numFmtId="0" fontId="4" fillId="11" borderId="1" xfId="0" applyFont="1" applyFill="1" applyBorder="1" applyAlignment="1">
      <alignment horizontal="left" vertical="top" wrapText="1"/>
    </xf>
    <xf numFmtId="3" fontId="10" fillId="11" borderId="1" xfId="0" applyNumberFormat="1" applyFont="1" applyFill="1" applyBorder="1" applyAlignment="1">
      <alignment horizontal="right" vertical="top"/>
    </xf>
    <xf numFmtId="3" fontId="10" fillId="10" borderId="1" xfId="0" applyNumberFormat="1" applyFont="1" applyFill="1" applyBorder="1" applyAlignment="1">
      <alignment horizontal="right" vertical="top"/>
    </xf>
    <xf numFmtId="0" fontId="2" fillId="7" borderId="0" xfId="0" applyFont="1" applyFill="1" applyAlignment="1">
      <alignment horizontal="center" vertical="top"/>
    </xf>
    <xf numFmtId="43" fontId="5" fillId="11" borderId="1" xfId="0" applyNumberFormat="1" applyFont="1" applyFill="1" applyBorder="1" applyAlignment="1">
      <alignment horizontal="right" vertical="top"/>
    </xf>
    <xf numFmtId="3" fontId="6" fillId="2" borderId="1" xfId="0" applyNumberFormat="1" applyFont="1" applyFill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/>
    </xf>
    <xf numFmtId="43" fontId="2" fillId="0" borderId="1" xfId="0" applyNumberFormat="1" applyFont="1" applyFill="1" applyBorder="1" applyAlignment="1">
      <alignment horizontal="right"/>
    </xf>
    <xf numFmtId="187" fontId="3" fillId="0" borderId="0" xfId="1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/>
    <xf numFmtId="0" fontId="5" fillId="0" borderId="1" xfId="0" applyFont="1" applyBorder="1"/>
    <xf numFmtId="0" fontId="18" fillId="0" borderId="1" xfId="0" applyFont="1" applyBorder="1"/>
    <xf numFmtId="0" fontId="13" fillId="0" borderId="1" xfId="0" applyFont="1" applyBorder="1"/>
    <xf numFmtId="3" fontId="3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right"/>
    </xf>
    <xf numFmtId="0" fontId="2" fillId="9" borderId="1" xfId="0" applyFont="1" applyFill="1" applyBorder="1" applyAlignment="1">
      <alignment horizontal="justify" vertical="top"/>
    </xf>
    <xf numFmtId="3" fontId="5" fillId="9" borderId="1" xfId="0" applyNumberFormat="1" applyFont="1" applyFill="1" applyBorder="1" applyAlignment="1">
      <alignment horizontal="right"/>
    </xf>
    <xf numFmtId="0" fontId="3" fillId="9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4" fillId="0" borderId="0" xfId="0" applyFont="1"/>
    <xf numFmtId="0" fontId="23" fillId="0" borderId="1" xfId="0" applyFont="1" applyBorder="1"/>
    <xf numFmtId="0" fontId="23" fillId="0" borderId="0" xfId="0" applyFont="1"/>
    <xf numFmtId="0" fontId="24" fillId="0" borderId="1" xfId="0" applyFont="1" applyBorder="1"/>
    <xf numFmtId="0" fontId="24" fillId="2" borderId="1" xfId="0" applyFont="1" applyFill="1" applyBorder="1"/>
    <xf numFmtId="0" fontId="24" fillId="2" borderId="0" xfId="0" applyFont="1" applyFill="1"/>
    <xf numFmtId="0" fontId="25" fillId="0" borderId="1" xfId="0" applyFont="1" applyBorder="1"/>
    <xf numFmtId="0" fontId="25" fillId="0" borderId="0" xfId="0" applyFont="1"/>
    <xf numFmtId="0" fontId="6" fillId="2" borderId="1" xfId="0" applyFont="1" applyFill="1" applyBorder="1"/>
    <xf numFmtId="0" fontId="6" fillId="2" borderId="0" xfId="0" applyFont="1" applyFill="1"/>
    <xf numFmtId="0" fontId="6" fillId="0" borderId="1" xfId="0" applyFont="1" applyBorder="1"/>
    <xf numFmtId="0" fontId="6" fillId="0" borderId="0" xfId="0" applyFont="1"/>
    <xf numFmtId="0" fontId="6" fillId="0" borderId="0" xfId="0" applyFont="1" applyFill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3" fontId="24" fillId="0" borderId="0" xfId="0" applyNumberFormat="1" applyFont="1"/>
    <xf numFmtId="3" fontId="24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3" fontId="3" fillId="0" borderId="4" xfId="1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3" fontId="5" fillId="12" borderId="1" xfId="0" applyNumberFormat="1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justify" vertical="center"/>
    </xf>
    <xf numFmtId="188" fontId="5" fillId="0" borderId="1" xfId="1" applyNumberFormat="1" applyFont="1" applyFill="1" applyBorder="1" applyAlignment="1">
      <alignment horizontal="right"/>
    </xf>
    <xf numFmtId="188" fontId="7" fillId="3" borderId="1" xfId="1" applyNumberFormat="1" applyFont="1" applyFill="1" applyBorder="1" applyAlignment="1">
      <alignment vertical="center"/>
    </xf>
    <xf numFmtId="188" fontId="5" fillId="0" borderId="1" xfId="1" applyNumberFormat="1" applyFont="1" applyFill="1" applyBorder="1" applyAlignment="1"/>
    <xf numFmtId="188" fontId="6" fillId="0" borderId="1" xfId="1" applyNumberFormat="1" applyFont="1" applyFill="1" applyBorder="1" applyAlignment="1"/>
    <xf numFmtId="188" fontId="4" fillId="0" borderId="1" xfId="1" applyNumberFormat="1" applyFont="1" applyFill="1" applyBorder="1" applyAlignment="1"/>
    <xf numFmtId="188" fontId="2" fillId="0" borderId="1" xfId="1" applyNumberFormat="1" applyFont="1" applyFill="1" applyBorder="1" applyAlignment="1">
      <alignment horizontal="center" vertical="top"/>
    </xf>
    <xf numFmtId="188" fontId="14" fillId="0" borderId="1" xfId="1" applyNumberFormat="1" applyFont="1" applyFill="1" applyBorder="1" applyAlignment="1">
      <alignment horizontal="center"/>
    </xf>
    <xf numFmtId="188" fontId="2" fillId="10" borderId="1" xfId="1" applyNumberFormat="1" applyFont="1" applyFill="1" applyBorder="1" applyAlignment="1">
      <alignment horizontal="center" vertical="top"/>
    </xf>
    <xf numFmtId="188" fontId="5" fillId="0" borderId="1" xfId="1" applyNumberFormat="1" applyFont="1" applyFill="1" applyBorder="1" applyAlignment="1">
      <alignment horizontal="center"/>
    </xf>
    <xf numFmtId="188" fontId="4" fillId="0" borderId="1" xfId="1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 vertical="top" wrapText="1"/>
    </xf>
    <xf numFmtId="188" fontId="3" fillId="3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188" fontId="15" fillId="0" borderId="0" xfId="1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3" fontId="22" fillId="8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88" fontId="15" fillId="0" borderId="0" xfId="1" applyNumberFormat="1" applyFont="1" applyFill="1" applyBorder="1" applyAlignment="1">
      <alignment horizontal="right"/>
    </xf>
    <xf numFmtId="188" fontId="1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/>
    </xf>
    <xf numFmtId="0" fontId="2" fillId="0" borderId="2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left"/>
    </xf>
    <xf numFmtId="43" fontId="3" fillId="0" borderId="27" xfId="0" applyNumberFormat="1" applyFont="1" applyFill="1" applyBorder="1" applyAlignment="1">
      <alignment horizontal="center"/>
    </xf>
    <xf numFmtId="43" fontId="3" fillId="0" borderId="28" xfId="0" applyNumberFormat="1" applyFont="1" applyFill="1" applyBorder="1" applyAlignment="1">
      <alignment horizontal="center"/>
    </xf>
    <xf numFmtId="43" fontId="3" fillId="0" borderId="29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/>
    <xf numFmtId="0" fontId="3" fillId="0" borderId="29" xfId="0" applyFont="1" applyFill="1" applyBorder="1"/>
    <xf numFmtId="187" fontId="2" fillId="0" borderId="30" xfId="1" applyFont="1" applyFill="1" applyBorder="1" applyAlignment="1">
      <alignment horizontal="center"/>
    </xf>
    <xf numFmtId="43" fontId="3" fillId="0" borderId="0" xfId="0" applyNumberFormat="1" applyFont="1" applyFill="1"/>
    <xf numFmtId="0" fontId="2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3" xfId="0" applyFont="1" applyFill="1" applyBorder="1"/>
    <xf numFmtId="0" fontId="3" fillId="0" borderId="34" xfId="0" applyFont="1" applyFill="1" applyBorder="1"/>
    <xf numFmtId="187" fontId="2" fillId="0" borderId="35" xfId="1" applyFont="1" applyFill="1" applyBorder="1" applyAlignment="1">
      <alignment horizontal="center"/>
    </xf>
    <xf numFmtId="0" fontId="2" fillId="0" borderId="36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38" xfId="0" applyFont="1" applyFill="1" applyBorder="1"/>
    <xf numFmtId="0" fontId="3" fillId="0" borderId="39" xfId="0" applyFont="1" applyFill="1" applyBorder="1"/>
    <xf numFmtId="187" fontId="2" fillId="0" borderId="40" xfId="1" applyFont="1" applyFill="1" applyBorder="1" applyAlignment="1">
      <alignment horizontal="center"/>
    </xf>
    <xf numFmtId="0" fontId="3" fillId="0" borderId="36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32" xfId="0" applyFont="1" applyFill="1" applyBorder="1"/>
    <xf numFmtId="187" fontId="3" fillId="0" borderId="35" xfId="1" applyFont="1" applyFill="1" applyBorder="1" applyAlignment="1">
      <alignment horizontal="center"/>
    </xf>
    <xf numFmtId="0" fontId="3" fillId="0" borderId="42" xfId="0" applyFont="1" applyFill="1" applyBorder="1"/>
    <xf numFmtId="0" fontId="3" fillId="0" borderId="43" xfId="0" applyFont="1" applyFill="1" applyBorder="1"/>
    <xf numFmtId="0" fontId="3" fillId="0" borderId="44" xfId="0" applyFont="1" applyFill="1" applyBorder="1"/>
    <xf numFmtId="187" fontId="3" fillId="0" borderId="45" xfId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87" fontId="6" fillId="0" borderId="0" xfId="1" applyFont="1" applyFill="1" applyAlignment="1">
      <alignment horizontal="center"/>
    </xf>
    <xf numFmtId="187" fontId="3" fillId="0" borderId="0" xfId="1" applyFont="1" applyFill="1" applyAlignment="1"/>
    <xf numFmtId="0" fontId="2" fillId="0" borderId="41" xfId="0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shrinkToFit="1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87" fontId="2" fillId="0" borderId="19" xfId="1" applyFont="1" applyFill="1" applyBorder="1" applyAlignment="1">
      <alignment horizontal="center" vertical="center"/>
    </xf>
    <xf numFmtId="187" fontId="2" fillId="0" borderId="25" xfId="1" applyFont="1" applyFill="1" applyBorder="1" applyAlignment="1">
      <alignment horizontal="center" vertical="center"/>
    </xf>
    <xf numFmtId="187" fontId="3" fillId="0" borderId="0" xfId="1" applyFont="1" applyFill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87" fontId="4" fillId="3" borderId="1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3" fontId="4" fillId="9" borderId="11" xfId="0" applyNumberFormat="1" applyFont="1" applyFill="1" applyBorder="1" applyAlignment="1">
      <alignment horizontal="center" vertical="center" wrapText="1"/>
    </xf>
    <xf numFmtId="3" fontId="4" fillId="9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11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FFD5"/>
      <color rgb="FFCCFFCC"/>
      <color rgb="FF8FFFFF"/>
      <color rgb="FF99FF99"/>
      <color rgb="FFFFCCFF"/>
      <color rgb="FF00FFFF"/>
      <color rgb="FFBDFFFF"/>
      <color rgb="FF0033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workbookViewId="0">
      <selection activeCell="A2" sqref="A2:N2"/>
    </sheetView>
  </sheetViews>
  <sheetFormatPr defaultRowHeight="21" x14ac:dyDescent="0.35"/>
  <cols>
    <col min="1" max="1" width="19.28515625" style="135" customWidth="1"/>
    <col min="2" max="2" width="9.7109375" style="179" customWidth="1"/>
    <col min="3" max="13" width="9.7109375" style="135" customWidth="1"/>
    <col min="14" max="14" width="11.85546875" style="135" customWidth="1"/>
    <col min="15" max="15" width="14" style="135" bestFit="1" customWidth="1"/>
    <col min="16" max="16384" width="9.140625" style="135"/>
  </cols>
  <sheetData>
    <row r="1" spans="1:15" s="212" customFormat="1" ht="23.25" x14ac:dyDescent="0.35">
      <c r="A1" s="307" t="s">
        <v>498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7" t="s">
        <v>500</v>
      </c>
      <c r="N1" s="307"/>
    </row>
    <row r="2" spans="1:15" s="212" customFormat="1" ht="23.25" x14ac:dyDescent="0.35">
      <c r="A2" s="307" t="s">
        <v>457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5" s="212" customFormat="1" ht="24" thickBot="1" x14ac:dyDescent="0.4">
      <c r="A3" s="309" t="s">
        <v>499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5" x14ac:dyDescent="0.35">
      <c r="A4" s="310" t="s">
        <v>458</v>
      </c>
      <c r="B4" s="312" t="s">
        <v>459</v>
      </c>
      <c r="C4" s="313"/>
      <c r="D4" s="313"/>
      <c r="E4" s="314"/>
      <c r="F4" s="312" t="s">
        <v>460</v>
      </c>
      <c r="G4" s="313"/>
      <c r="H4" s="313"/>
      <c r="I4" s="314"/>
      <c r="J4" s="315" t="s">
        <v>461</v>
      </c>
      <c r="K4" s="316"/>
      <c r="L4" s="316"/>
      <c r="M4" s="317"/>
      <c r="N4" s="318" t="s">
        <v>462</v>
      </c>
    </row>
    <row r="5" spans="1:15" ht="21.75" thickBot="1" x14ac:dyDescent="0.4">
      <c r="A5" s="311"/>
      <c r="B5" s="260" t="s">
        <v>463</v>
      </c>
      <c r="C5" s="261" t="s">
        <v>464</v>
      </c>
      <c r="D5" s="261" t="s">
        <v>465</v>
      </c>
      <c r="E5" s="262" t="s">
        <v>466</v>
      </c>
      <c r="F5" s="260" t="s">
        <v>467</v>
      </c>
      <c r="G5" s="261" t="s">
        <v>468</v>
      </c>
      <c r="H5" s="261" t="s">
        <v>469</v>
      </c>
      <c r="I5" s="263" t="s">
        <v>470</v>
      </c>
      <c r="J5" s="264" t="s">
        <v>471</v>
      </c>
      <c r="K5" s="265" t="s">
        <v>472</v>
      </c>
      <c r="L5" s="265" t="s">
        <v>473</v>
      </c>
      <c r="M5" s="263" t="s">
        <v>474</v>
      </c>
      <c r="N5" s="319"/>
    </row>
    <row r="6" spans="1:15" x14ac:dyDescent="0.35">
      <c r="A6" s="266" t="s">
        <v>475</v>
      </c>
      <c r="B6" s="267"/>
      <c r="C6" s="268"/>
      <c r="D6" s="268"/>
      <c r="E6" s="269"/>
      <c r="F6" s="267"/>
      <c r="G6" s="270"/>
      <c r="H6" s="270"/>
      <c r="I6" s="271"/>
      <c r="J6" s="272"/>
      <c r="K6" s="273"/>
      <c r="L6" s="273"/>
      <c r="M6" s="274"/>
      <c r="N6" s="275"/>
      <c r="O6" s="276"/>
    </row>
    <row r="7" spans="1:15" ht="21.75" thickBot="1" x14ac:dyDescent="0.4">
      <c r="A7" s="277" t="s">
        <v>476</v>
      </c>
      <c r="B7" s="278"/>
      <c r="C7" s="279"/>
      <c r="D7" s="279"/>
      <c r="E7" s="280"/>
      <c r="F7" s="278"/>
      <c r="G7" s="279"/>
      <c r="H7" s="279"/>
      <c r="I7" s="280"/>
      <c r="J7" s="278"/>
      <c r="K7" s="281"/>
      <c r="L7" s="281"/>
      <c r="M7" s="282"/>
      <c r="N7" s="283"/>
    </row>
    <row r="8" spans="1:15" x14ac:dyDescent="0.35">
      <c r="A8" s="266" t="s">
        <v>477</v>
      </c>
      <c r="B8" s="272"/>
      <c r="C8" s="270"/>
      <c r="D8" s="270"/>
      <c r="E8" s="271"/>
      <c r="F8" s="272"/>
      <c r="G8" s="270"/>
      <c r="H8" s="270"/>
      <c r="I8" s="271"/>
      <c r="J8" s="272"/>
      <c r="K8" s="273"/>
      <c r="L8" s="273"/>
      <c r="M8" s="274"/>
      <c r="N8" s="275"/>
    </row>
    <row r="9" spans="1:15" hidden="1" x14ac:dyDescent="0.35">
      <c r="A9" s="284" t="s">
        <v>478</v>
      </c>
      <c r="B9" s="285"/>
      <c r="C9" s="286"/>
      <c r="D9" s="286"/>
      <c r="E9" s="287"/>
      <c r="F9" s="285"/>
      <c r="G9" s="286"/>
      <c r="H9" s="286"/>
      <c r="I9" s="287"/>
      <c r="J9" s="285"/>
      <c r="K9" s="288"/>
      <c r="L9" s="288"/>
      <c r="M9" s="289"/>
      <c r="N9" s="290"/>
    </row>
    <row r="10" spans="1:15" hidden="1" x14ac:dyDescent="0.35">
      <c r="A10" s="284" t="s">
        <v>479</v>
      </c>
      <c r="B10" s="285"/>
      <c r="C10" s="286"/>
      <c r="D10" s="286"/>
      <c r="E10" s="287"/>
      <c r="F10" s="285"/>
      <c r="G10" s="286"/>
      <c r="H10" s="286"/>
      <c r="I10" s="287"/>
      <c r="J10" s="285"/>
      <c r="K10" s="288"/>
      <c r="L10" s="288"/>
      <c r="M10" s="289"/>
      <c r="N10" s="290"/>
    </row>
    <row r="11" spans="1:15" hidden="1" x14ac:dyDescent="0.35">
      <c r="A11" s="284" t="s">
        <v>480</v>
      </c>
      <c r="B11" s="285"/>
      <c r="C11" s="286"/>
      <c r="D11" s="286"/>
      <c r="E11" s="287"/>
      <c r="F11" s="285"/>
      <c r="G11" s="286"/>
      <c r="H11" s="286"/>
      <c r="I11" s="287"/>
      <c r="J11" s="285"/>
      <c r="K11" s="288"/>
      <c r="L11" s="288"/>
      <c r="M11" s="289"/>
      <c r="N11" s="290"/>
    </row>
    <row r="12" spans="1:15" hidden="1" x14ac:dyDescent="0.35">
      <c r="A12" s="284" t="s">
        <v>481</v>
      </c>
      <c r="B12" s="285"/>
      <c r="C12" s="286"/>
      <c r="D12" s="286"/>
      <c r="E12" s="287"/>
      <c r="F12" s="285"/>
      <c r="G12" s="286"/>
      <c r="H12" s="286"/>
      <c r="I12" s="287"/>
      <c r="J12" s="285"/>
      <c r="K12" s="288"/>
      <c r="L12" s="288"/>
      <c r="M12" s="289"/>
      <c r="N12" s="290"/>
    </row>
    <row r="13" spans="1:15" hidden="1" x14ac:dyDescent="0.35">
      <c r="A13" s="284" t="s">
        <v>482</v>
      </c>
      <c r="B13" s="285"/>
      <c r="C13" s="286"/>
      <c r="D13" s="286"/>
      <c r="E13" s="287"/>
      <c r="F13" s="285"/>
      <c r="G13" s="286"/>
      <c r="H13" s="286"/>
      <c r="I13" s="287"/>
      <c r="J13" s="285"/>
      <c r="K13" s="288"/>
      <c r="L13" s="288"/>
      <c r="M13" s="289"/>
      <c r="N13" s="290"/>
    </row>
    <row r="14" spans="1:15" x14ac:dyDescent="0.35">
      <c r="A14" s="291" t="s">
        <v>483</v>
      </c>
      <c r="B14" s="285"/>
      <c r="C14" s="286"/>
      <c r="D14" s="286"/>
      <c r="E14" s="287"/>
      <c r="F14" s="285"/>
      <c r="G14" s="286"/>
      <c r="H14" s="286"/>
      <c r="I14" s="287"/>
      <c r="J14" s="285"/>
      <c r="K14" s="288"/>
      <c r="L14" s="288"/>
      <c r="M14" s="289"/>
      <c r="N14" s="290"/>
    </row>
    <row r="15" spans="1:15" x14ac:dyDescent="0.35">
      <c r="A15" s="291" t="s">
        <v>484</v>
      </c>
      <c r="B15" s="285"/>
      <c r="C15" s="286"/>
      <c r="D15" s="286"/>
      <c r="E15" s="287"/>
      <c r="F15" s="285"/>
      <c r="G15" s="286"/>
      <c r="H15" s="286"/>
      <c r="I15" s="287"/>
      <c r="J15" s="285"/>
      <c r="K15" s="288"/>
      <c r="L15" s="288"/>
      <c r="M15" s="289"/>
      <c r="N15" s="290"/>
    </row>
    <row r="16" spans="1:15" x14ac:dyDescent="0.35">
      <c r="A16" s="291" t="s">
        <v>485</v>
      </c>
      <c r="B16" s="285"/>
      <c r="C16" s="286"/>
      <c r="D16" s="286"/>
      <c r="E16" s="287"/>
      <c r="F16" s="285"/>
      <c r="G16" s="286"/>
      <c r="H16" s="286"/>
      <c r="I16" s="287"/>
      <c r="J16" s="285"/>
      <c r="K16" s="288"/>
      <c r="L16" s="288"/>
      <c r="M16" s="289"/>
      <c r="N16" s="290"/>
    </row>
    <row r="17" spans="1:14" x14ac:dyDescent="0.35">
      <c r="A17" s="291" t="s">
        <v>486</v>
      </c>
      <c r="B17" s="285"/>
      <c r="C17" s="286"/>
      <c r="D17" s="286"/>
      <c r="E17" s="287"/>
      <c r="F17" s="285"/>
      <c r="G17" s="286"/>
      <c r="H17" s="286"/>
      <c r="I17" s="287"/>
      <c r="J17" s="285"/>
      <c r="K17" s="288"/>
      <c r="L17" s="288"/>
      <c r="M17" s="289"/>
      <c r="N17" s="290"/>
    </row>
    <row r="18" spans="1:14" s="293" customFormat="1" ht="21.75" thickBot="1" x14ac:dyDescent="0.4">
      <c r="A18" s="292" t="s">
        <v>487</v>
      </c>
      <c r="B18" s="278"/>
      <c r="C18" s="279"/>
      <c r="D18" s="279"/>
      <c r="E18" s="280"/>
      <c r="F18" s="278"/>
      <c r="G18" s="279"/>
      <c r="H18" s="279"/>
      <c r="I18" s="280"/>
      <c r="J18" s="278"/>
      <c r="K18" s="281"/>
      <c r="L18" s="281"/>
      <c r="M18" s="282"/>
      <c r="N18" s="283"/>
    </row>
    <row r="19" spans="1:14" s="293" customFormat="1" x14ac:dyDescent="0.35">
      <c r="A19" s="266" t="s">
        <v>488</v>
      </c>
      <c r="B19" s="272"/>
      <c r="C19" s="270"/>
      <c r="D19" s="270"/>
      <c r="E19" s="271"/>
      <c r="F19" s="272"/>
      <c r="G19" s="270"/>
      <c r="H19" s="270"/>
      <c r="I19" s="271"/>
      <c r="J19" s="272"/>
      <c r="K19" s="273"/>
      <c r="L19" s="273"/>
      <c r="M19" s="274"/>
      <c r="N19" s="275"/>
    </row>
    <row r="20" spans="1:14" s="293" customFormat="1" x14ac:dyDescent="0.35">
      <c r="A20" s="291" t="s">
        <v>483</v>
      </c>
      <c r="B20" s="285"/>
      <c r="C20" s="286"/>
      <c r="D20" s="286"/>
      <c r="E20" s="287"/>
      <c r="F20" s="285"/>
      <c r="G20" s="286"/>
      <c r="H20" s="286"/>
      <c r="I20" s="287"/>
      <c r="J20" s="285"/>
      <c r="K20" s="288"/>
      <c r="L20" s="288"/>
      <c r="M20" s="289"/>
      <c r="N20" s="290"/>
    </row>
    <row r="21" spans="1:14" s="293" customFormat="1" x14ac:dyDescent="0.35">
      <c r="A21" s="291" t="s">
        <v>484</v>
      </c>
      <c r="B21" s="285"/>
      <c r="C21" s="286"/>
      <c r="D21" s="286"/>
      <c r="E21" s="287"/>
      <c r="F21" s="285"/>
      <c r="G21" s="286"/>
      <c r="H21" s="286"/>
      <c r="I21" s="287"/>
      <c r="J21" s="285"/>
      <c r="K21" s="288"/>
      <c r="L21" s="288"/>
      <c r="M21" s="289"/>
      <c r="N21" s="290"/>
    </row>
    <row r="22" spans="1:14" s="293" customFormat="1" x14ac:dyDescent="0.35">
      <c r="A22" s="291" t="s">
        <v>485</v>
      </c>
      <c r="B22" s="285"/>
      <c r="C22" s="286"/>
      <c r="D22" s="286"/>
      <c r="E22" s="287"/>
      <c r="F22" s="285"/>
      <c r="G22" s="286"/>
      <c r="H22" s="286"/>
      <c r="I22" s="287"/>
      <c r="J22" s="285"/>
      <c r="K22" s="288"/>
      <c r="L22" s="288"/>
      <c r="M22" s="289"/>
      <c r="N22" s="290"/>
    </row>
    <row r="23" spans="1:14" s="293" customFormat="1" x14ac:dyDescent="0.35">
      <c r="A23" s="291" t="s">
        <v>486</v>
      </c>
      <c r="B23" s="285"/>
      <c r="C23" s="286"/>
      <c r="D23" s="286"/>
      <c r="E23" s="287"/>
      <c r="F23" s="285"/>
      <c r="G23" s="286"/>
      <c r="H23" s="286"/>
      <c r="I23" s="287"/>
      <c r="J23" s="285"/>
      <c r="K23" s="288"/>
      <c r="L23" s="288"/>
      <c r="M23" s="289"/>
      <c r="N23" s="290"/>
    </row>
    <row r="24" spans="1:14" ht="21.75" thickBot="1" x14ac:dyDescent="0.4">
      <c r="A24" s="292" t="s">
        <v>487</v>
      </c>
      <c r="B24" s="294"/>
      <c r="C24" s="281"/>
      <c r="D24" s="281"/>
      <c r="E24" s="282"/>
      <c r="F24" s="294"/>
      <c r="G24" s="281"/>
      <c r="H24" s="281"/>
      <c r="I24" s="282"/>
      <c r="J24" s="294"/>
      <c r="K24" s="281"/>
      <c r="L24" s="281"/>
      <c r="M24" s="282"/>
      <c r="N24" s="295"/>
    </row>
    <row r="25" spans="1:14" ht="21.75" thickBot="1" x14ac:dyDescent="0.4">
      <c r="A25" s="303" t="s">
        <v>489</v>
      </c>
      <c r="B25" s="296"/>
      <c r="C25" s="297"/>
      <c r="D25" s="297"/>
      <c r="E25" s="298"/>
      <c r="F25" s="296"/>
      <c r="G25" s="297"/>
      <c r="H25" s="297"/>
      <c r="I25" s="298"/>
      <c r="J25" s="296"/>
      <c r="K25" s="297"/>
      <c r="L25" s="297"/>
      <c r="M25" s="298"/>
      <c r="N25" s="299"/>
    </row>
    <row r="26" spans="1:14" x14ac:dyDescent="0.35">
      <c r="A26" s="304" t="s">
        <v>455</v>
      </c>
      <c r="B26" s="320" t="s">
        <v>490</v>
      </c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</row>
    <row r="27" spans="1:14" x14ac:dyDescent="0.35">
      <c r="B27" s="320" t="s">
        <v>491</v>
      </c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</row>
    <row r="28" spans="1:14" ht="23.25" x14ac:dyDescent="0.35">
      <c r="A28" s="305" t="s">
        <v>492</v>
      </c>
      <c r="B28" s="320" t="s">
        <v>493</v>
      </c>
      <c r="C28" s="320"/>
      <c r="D28" s="320"/>
      <c r="E28" s="320"/>
      <c r="F28" s="320"/>
      <c r="G28" s="320"/>
      <c r="H28" s="302"/>
      <c r="I28" s="212"/>
      <c r="J28" s="302" t="s">
        <v>494</v>
      </c>
      <c r="K28" s="302"/>
      <c r="L28" s="302"/>
    </row>
    <row r="29" spans="1:14" ht="23.25" x14ac:dyDescent="0.35">
      <c r="A29" s="300"/>
      <c r="B29" s="320" t="s">
        <v>495</v>
      </c>
      <c r="C29" s="320"/>
      <c r="D29" s="320"/>
      <c r="E29" s="320"/>
      <c r="F29" s="320"/>
      <c r="G29" s="320"/>
      <c r="H29" s="302"/>
      <c r="I29" s="301"/>
      <c r="J29" s="302" t="s">
        <v>496</v>
      </c>
      <c r="K29" s="302"/>
      <c r="L29" s="302"/>
      <c r="M29" s="179"/>
      <c r="N29" s="179"/>
    </row>
    <row r="30" spans="1:14" ht="23.25" x14ac:dyDescent="0.35">
      <c r="A30" s="300"/>
      <c r="B30" s="320" t="s">
        <v>497</v>
      </c>
      <c r="C30" s="320"/>
      <c r="D30" s="320"/>
      <c r="E30" s="320"/>
      <c r="F30" s="320"/>
      <c r="G30" s="320"/>
      <c r="H30" s="320"/>
      <c r="I30" s="212"/>
      <c r="J30" s="212"/>
      <c r="K30" s="212"/>
      <c r="L30" s="212"/>
      <c r="M30" s="212"/>
      <c r="N30" s="212"/>
    </row>
  </sheetData>
  <mergeCells count="14">
    <mergeCell ref="B26:N26"/>
    <mergeCell ref="B27:N27"/>
    <mergeCell ref="B28:G28"/>
    <mergeCell ref="B29:G29"/>
    <mergeCell ref="B30:H30"/>
    <mergeCell ref="M1:N1"/>
    <mergeCell ref="A1:L1"/>
    <mergeCell ref="A2:N2"/>
    <mergeCell ref="A3:N3"/>
    <mergeCell ref="A4:A5"/>
    <mergeCell ref="B4:E4"/>
    <mergeCell ref="F4:I4"/>
    <mergeCell ref="J4:M4"/>
    <mergeCell ref="N4:N5"/>
  </mergeCells>
  <printOptions horizontalCentered="1"/>
  <pageMargins left="0.15748031496062992" right="0" top="0.51181102362204722" bottom="0" header="0.31496062992125984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94"/>
  <sheetViews>
    <sheetView tabSelected="1" view="pageBreakPreview" zoomScale="110" zoomScaleNormal="100" zoomScaleSheetLayoutView="110" workbookViewId="0">
      <pane ySplit="6" topLeftCell="A7" activePane="bottomLeft" state="frozen"/>
      <selection pane="bottomLeft" activeCell="D84" sqref="D84"/>
    </sheetView>
  </sheetViews>
  <sheetFormatPr defaultColWidth="9.140625" defaultRowHeight="21" x14ac:dyDescent="0.35"/>
  <cols>
    <col min="1" max="1" width="5.140625" style="213" customWidth="1"/>
    <col min="2" max="2" width="38.28515625" style="200" hidden="1" customWidth="1"/>
    <col min="3" max="3" width="57.7109375" style="200" customWidth="1"/>
    <col min="4" max="4" width="14.5703125" style="200" bestFit="1" customWidth="1"/>
    <col min="5" max="5" width="19.28515625" style="114" customWidth="1"/>
    <col min="6" max="6" width="13.28515625" style="114" customWidth="1"/>
    <col min="7" max="7" width="17.7109375" style="200" customWidth="1"/>
    <col min="8" max="8" width="34.5703125" style="200" customWidth="1"/>
    <col min="9" max="16384" width="9.140625" style="200"/>
  </cols>
  <sheetData>
    <row r="1" spans="1:8" ht="26.25" x14ac:dyDescent="0.4">
      <c r="G1" s="323" t="s">
        <v>395</v>
      </c>
      <c r="H1" s="323"/>
    </row>
    <row r="2" spans="1:8" ht="26.25" x14ac:dyDescent="0.4">
      <c r="A2" s="324" t="s">
        <v>452</v>
      </c>
      <c r="B2" s="324"/>
      <c r="C2" s="324"/>
      <c r="D2" s="324"/>
      <c r="E2" s="324"/>
      <c r="F2" s="324"/>
      <c r="G2" s="324"/>
      <c r="H2" s="324"/>
    </row>
    <row r="3" spans="1:8" ht="26.25" x14ac:dyDescent="0.4">
      <c r="A3" s="325" t="s">
        <v>456</v>
      </c>
      <c r="B3" s="325"/>
      <c r="C3" s="325"/>
      <c r="D3" s="325"/>
      <c r="E3" s="325"/>
      <c r="F3" s="325"/>
      <c r="G3" s="325"/>
      <c r="H3" s="325"/>
    </row>
    <row r="4" spans="1:8" ht="3" customHeight="1" x14ac:dyDescent="0.35">
      <c r="A4" s="332"/>
      <c r="B4" s="332"/>
      <c r="C4" s="332"/>
      <c r="D4" s="186"/>
    </row>
    <row r="5" spans="1:8" ht="24" customHeight="1" x14ac:dyDescent="0.25">
      <c r="A5" s="329" t="s">
        <v>2</v>
      </c>
      <c r="B5" s="333" t="s">
        <v>1</v>
      </c>
      <c r="C5" s="326" t="s">
        <v>3</v>
      </c>
      <c r="D5" s="335" t="s">
        <v>390</v>
      </c>
      <c r="E5" s="336"/>
      <c r="F5" s="336"/>
      <c r="G5" s="337"/>
      <c r="H5" s="321" t="s">
        <v>396</v>
      </c>
    </row>
    <row r="6" spans="1:8" ht="21" customHeight="1" x14ac:dyDescent="0.25">
      <c r="A6" s="330"/>
      <c r="B6" s="334"/>
      <c r="C6" s="327"/>
      <c r="D6" s="338"/>
      <c r="E6" s="339"/>
      <c r="F6" s="339"/>
      <c r="G6" s="340"/>
      <c r="H6" s="322"/>
    </row>
    <row r="7" spans="1:8" ht="23.25" x14ac:dyDescent="0.35">
      <c r="A7" s="331"/>
      <c r="B7" s="44" t="s">
        <v>17</v>
      </c>
      <c r="C7" s="328"/>
      <c r="D7" s="16" t="s">
        <v>391</v>
      </c>
      <c r="E7" s="41" t="s">
        <v>374</v>
      </c>
      <c r="F7" s="41" t="s">
        <v>389</v>
      </c>
      <c r="G7" s="20" t="s">
        <v>375</v>
      </c>
      <c r="H7" s="199" t="s">
        <v>393</v>
      </c>
    </row>
    <row r="8" spans="1:8" s="202" customFormat="1" x14ac:dyDescent="0.35">
      <c r="A8" s="39">
        <v>1</v>
      </c>
      <c r="B8" s="90" t="s">
        <v>12</v>
      </c>
      <c r="C8" s="9" t="s">
        <v>43</v>
      </c>
      <c r="D8" s="142">
        <f>SUM(D9:D15)</f>
        <v>4800000</v>
      </c>
      <c r="E8" s="181"/>
      <c r="F8" s="181"/>
      <c r="G8" s="201"/>
      <c r="H8" s="201"/>
    </row>
    <row r="9" spans="1:8" ht="42" x14ac:dyDescent="0.35">
      <c r="A9" s="7"/>
      <c r="B9" s="91"/>
      <c r="C9" s="17" t="s">
        <v>61</v>
      </c>
      <c r="D9" s="60">
        <v>1200000</v>
      </c>
      <c r="E9" s="50"/>
      <c r="F9" s="50"/>
      <c r="G9" s="203"/>
      <c r="H9" s="203"/>
    </row>
    <row r="10" spans="1:8" ht="42" hidden="1" x14ac:dyDescent="0.35">
      <c r="A10" s="7"/>
      <c r="B10" s="91"/>
      <c r="C10" s="18" t="s">
        <v>62</v>
      </c>
      <c r="D10" s="60" t="s">
        <v>4</v>
      </c>
      <c r="E10" s="50"/>
      <c r="F10" s="50"/>
      <c r="G10" s="203"/>
      <c r="H10" s="203"/>
    </row>
    <row r="11" spans="1:8" ht="42" hidden="1" x14ac:dyDescent="0.35">
      <c r="A11" s="7"/>
      <c r="B11" s="91"/>
      <c r="C11" s="18" t="s">
        <v>63</v>
      </c>
      <c r="D11" s="60" t="s">
        <v>4</v>
      </c>
      <c r="E11" s="50"/>
      <c r="F11" s="50"/>
      <c r="G11" s="203"/>
      <c r="H11" s="203"/>
    </row>
    <row r="12" spans="1:8" ht="42" x14ac:dyDescent="0.35">
      <c r="A12" s="7"/>
      <c r="B12" s="91"/>
      <c r="C12" s="92" t="s">
        <v>376</v>
      </c>
      <c r="D12" s="60">
        <v>1200000</v>
      </c>
      <c r="E12" s="50"/>
      <c r="F12" s="50"/>
      <c r="G12" s="203"/>
      <c r="H12" s="203"/>
    </row>
    <row r="13" spans="1:8" ht="42" x14ac:dyDescent="0.35">
      <c r="A13" s="7"/>
      <c r="B13" s="91"/>
      <c r="C13" s="92" t="s">
        <v>377</v>
      </c>
      <c r="D13" s="60">
        <v>1200000</v>
      </c>
      <c r="E13" s="50"/>
      <c r="F13" s="50"/>
      <c r="G13" s="203"/>
      <c r="H13" s="203"/>
    </row>
    <row r="14" spans="1:8" ht="42" x14ac:dyDescent="0.35">
      <c r="A14" s="7"/>
      <c r="B14" s="91"/>
      <c r="C14" s="92" t="s">
        <v>378</v>
      </c>
      <c r="D14" s="60">
        <v>1200000</v>
      </c>
      <c r="E14" s="50"/>
      <c r="F14" s="50"/>
      <c r="G14" s="203"/>
      <c r="H14" s="203"/>
    </row>
    <row r="15" spans="1:8" ht="42" hidden="1" x14ac:dyDescent="0.35">
      <c r="A15" s="7"/>
      <c r="B15" s="91"/>
      <c r="C15" s="93" t="s">
        <v>64</v>
      </c>
      <c r="D15" s="60" t="s">
        <v>4</v>
      </c>
      <c r="E15" s="50"/>
      <c r="F15" s="50"/>
      <c r="G15" s="203"/>
      <c r="H15" s="203"/>
    </row>
    <row r="16" spans="1:8" s="202" customFormat="1" x14ac:dyDescent="0.35">
      <c r="A16" s="7">
        <v>2</v>
      </c>
      <c r="B16" s="24" t="s">
        <v>9</v>
      </c>
      <c r="C16" s="106" t="s">
        <v>44</v>
      </c>
      <c r="D16" s="142">
        <f>SUM(D17:D26)</f>
        <v>1903000</v>
      </c>
      <c r="E16" s="181"/>
      <c r="F16" s="181"/>
      <c r="G16" s="201"/>
      <c r="H16" s="201"/>
    </row>
    <row r="17" spans="1:8" x14ac:dyDescent="0.35">
      <c r="A17" s="7"/>
      <c r="B17" s="24"/>
      <c r="C17" s="94" t="s">
        <v>65</v>
      </c>
      <c r="D17" s="168">
        <v>1096000</v>
      </c>
      <c r="E17" s="50"/>
      <c r="F17" s="50"/>
      <c r="G17" s="203"/>
      <c r="H17" s="203"/>
    </row>
    <row r="18" spans="1:8" x14ac:dyDescent="0.35">
      <c r="A18" s="7"/>
      <c r="B18" s="24"/>
      <c r="C18" s="25" t="s">
        <v>66</v>
      </c>
      <c r="D18" s="168">
        <v>807000</v>
      </c>
      <c r="E18" s="50"/>
      <c r="F18" s="50"/>
      <c r="G18" s="203"/>
      <c r="H18" s="203"/>
    </row>
    <row r="19" spans="1:8" hidden="1" x14ac:dyDescent="0.35">
      <c r="A19" s="7"/>
      <c r="B19" s="24"/>
      <c r="C19" s="25" t="s">
        <v>67</v>
      </c>
      <c r="D19" s="168"/>
      <c r="E19" s="50"/>
      <c r="F19" s="50"/>
      <c r="G19" s="203"/>
      <c r="H19" s="203"/>
    </row>
    <row r="20" spans="1:8" hidden="1" x14ac:dyDescent="0.35">
      <c r="A20" s="7"/>
      <c r="B20" s="24"/>
      <c r="C20" s="92" t="s">
        <v>68</v>
      </c>
      <c r="D20" s="60" t="s">
        <v>4</v>
      </c>
      <c r="E20" s="50"/>
      <c r="F20" s="50"/>
      <c r="G20" s="203"/>
      <c r="H20" s="203"/>
    </row>
    <row r="21" spans="1:8" hidden="1" x14ac:dyDescent="0.35">
      <c r="A21" s="7"/>
      <c r="B21" s="24"/>
      <c r="C21" s="92" t="s">
        <v>69</v>
      </c>
      <c r="D21" s="60" t="s">
        <v>4</v>
      </c>
      <c r="E21" s="50"/>
      <c r="F21" s="50"/>
      <c r="G21" s="203"/>
      <c r="H21" s="203"/>
    </row>
    <row r="22" spans="1:8" hidden="1" x14ac:dyDescent="0.35">
      <c r="A22" s="7"/>
      <c r="B22" s="24"/>
      <c r="C22" s="92" t="s">
        <v>70</v>
      </c>
      <c r="D22" s="60" t="s">
        <v>4</v>
      </c>
      <c r="E22" s="50"/>
      <c r="F22" s="50"/>
      <c r="G22" s="203"/>
      <c r="H22" s="203"/>
    </row>
    <row r="23" spans="1:8" hidden="1" x14ac:dyDescent="0.35">
      <c r="A23" s="7"/>
      <c r="B23" s="24"/>
      <c r="C23" s="92" t="s">
        <v>71</v>
      </c>
      <c r="D23" s="60" t="s">
        <v>4</v>
      </c>
      <c r="E23" s="50"/>
      <c r="F23" s="50"/>
      <c r="G23" s="203"/>
      <c r="H23" s="203"/>
    </row>
    <row r="24" spans="1:8" hidden="1" x14ac:dyDescent="0.35">
      <c r="A24" s="7"/>
      <c r="B24" s="24"/>
      <c r="C24" s="92" t="s">
        <v>72</v>
      </c>
      <c r="D24" s="60" t="s">
        <v>4</v>
      </c>
      <c r="E24" s="50"/>
      <c r="F24" s="50"/>
      <c r="G24" s="203"/>
      <c r="H24" s="203"/>
    </row>
    <row r="25" spans="1:8" hidden="1" x14ac:dyDescent="0.35">
      <c r="A25" s="7"/>
      <c r="B25" s="24"/>
      <c r="C25" s="93" t="s">
        <v>73</v>
      </c>
      <c r="D25" s="60" t="s">
        <v>4</v>
      </c>
      <c r="E25" s="50"/>
      <c r="F25" s="50"/>
      <c r="G25" s="203"/>
      <c r="H25" s="203"/>
    </row>
    <row r="26" spans="1:8" ht="42" hidden="1" x14ac:dyDescent="0.35">
      <c r="A26" s="7"/>
      <c r="B26" s="24"/>
      <c r="C26" s="93" t="s">
        <v>74</v>
      </c>
      <c r="D26" s="60" t="s">
        <v>4</v>
      </c>
      <c r="E26" s="50"/>
      <c r="F26" s="50"/>
      <c r="G26" s="203"/>
      <c r="H26" s="203"/>
    </row>
    <row r="27" spans="1:8" ht="23.25" hidden="1" x14ac:dyDescent="0.35">
      <c r="A27" s="104"/>
      <c r="B27" s="21"/>
      <c r="C27" s="20" t="s">
        <v>49</v>
      </c>
      <c r="D27" s="166">
        <f>D8+D16</f>
        <v>6703000</v>
      </c>
      <c r="E27" s="50"/>
      <c r="F27" s="50"/>
      <c r="G27" s="203"/>
      <c r="H27" s="203"/>
    </row>
    <row r="28" spans="1:8" s="205" customFormat="1" ht="23.25" hidden="1" x14ac:dyDescent="0.35">
      <c r="A28" s="20"/>
      <c r="B28" s="20" t="s">
        <v>18</v>
      </c>
      <c r="C28" s="20" t="s">
        <v>50</v>
      </c>
      <c r="D28" s="176"/>
      <c r="E28" s="182"/>
      <c r="F28" s="182"/>
      <c r="G28" s="204"/>
      <c r="H28" s="204"/>
    </row>
    <row r="29" spans="1:8" s="202" customFormat="1" x14ac:dyDescent="0.35">
      <c r="A29" s="28">
        <v>3</v>
      </c>
      <c r="B29" s="29" t="s">
        <v>6</v>
      </c>
      <c r="C29" s="29" t="s">
        <v>45</v>
      </c>
      <c r="D29" s="142">
        <f>SUM(D30)</f>
        <v>1500000</v>
      </c>
      <c r="E29" s="181"/>
      <c r="F29" s="181"/>
      <c r="G29" s="201"/>
      <c r="H29" s="201"/>
    </row>
    <row r="30" spans="1:8" x14ac:dyDescent="0.35">
      <c r="A30" s="28"/>
      <c r="B30" s="29"/>
      <c r="C30" s="47" t="s">
        <v>379</v>
      </c>
      <c r="D30" s="60">
        <v>1500000</v>
      </c>
      <c r="E30" s="50"/>
      <c r="F30" s="50"/>
      <c r="G30" s="203"/>
      <c r="H30" s="203"/>
    </row>
    <row r="31" spans="1:8" s="202" customFormat="1" x14ac:dyDescent="0.35">
      <c r="A31" s="28">
        <v>4</v>
      </c>
      <c r="B31" s="29" t="s">
        <v>13</v>
      </c>
      <c r="C31" s="29" t="s">
        <v>30</v>
      </c>
      <c r="D31" s="142">
        <f>SUM(D32:D33)</f>
        <v>1200000</v>
      </c>
      <c r="E31" s="181"/>
      <c r="F31" s="181"/>
      <c r="G31" s="201"/>
      <c r="H31" s="201"/>
    </row>
    <row r="32" spans="1:8" x14ac:dyDescent="0.35">
      <c r="A32" s="28"/>
      <c r="B32" s="29"/>
      <c r="C32" s="13" t="s">
        <v>380</v>
      </c>
      <c r="D32" s="60">
        <v>1200000</v>
      </c>
      <c r="E32" s="50"/>
      <c r="F32" s="50"/>
      <c r="G32" s="203"/>
      <c r="H32" s="203"/>
    </row>
    <row r="33" spans="1:8" ht="42" hidden="1" x14ac:dyDescent="0.35">
      <c r="A33" s="28"/>
      <c r="B33" s="29"/>
      <c r="C33" s="18" t="s">
        <v>99</v>
      </c>
      <c r="D33" s="60" t="s">
        <v>4</v>
      </c>
      <c r="E33" s="50"/>
      <c r="F33" s="50"/>
      <c r="G33" s="203"/>
      <c r="H33" s="203"/>
    </row>
    <row r="34" spans="1:8" s="207" customFormat="1" hidden="1" x14ac:dyDescent="0.35">
      <c r="A34" s="95"/>
      <c r="B34" s="33" t="s">
        <v>7</v>
      </c>
      <c r="C34" s="33"/>
      <c r="D34" s="142" t="s">
        <v>4</v>
      </c>
      <c r="E34" s="183"/>
      <c r="F34" s="183"/>
      <c r="G34" s="206"/>
      <c r="H34" s="206"/>
    </row>
    <row r="35" spans="1:8" hidden="1" x14ac:dyDescent="0.35">
      <c r="A35" s="28"/>
      <c r="B35" s="29"/>
      <c r="C35" s="26"/>
      <c r="D35" s="60" t="s">
        <v>4</v>
      </c>
      <c r="E35" s="50"/>
      <c r="F35" s="50"/>
      <c r="G35" s="203"/>
      <c r="H35" s="203"/>
    </row>
    <row r="36" spans="1:8" s="207" customFormat="1" x14ac:dyDescent="0.35">
      <c r="A36" s="28">
        <v>5</v>
      </c>
      <c r="B36" s="33" t="s">
        <v>10</v>
      </c>
      <c r="C36" s="29" t="s">
        <v>20</v>
      </c>
      <c r="D36" s="142">
        <f>SUM(D37:D40)</f>
        <v>400000</v>
      </c>
      <c r="E36" s="183"/>
      <c r="F36" s="183"/>
      <c r="G36" s="206"/>
      <c r="H36" s="206"/>
    </row>
    <row r="37" spans="1:8" x14ac:dyDescent="0.35">
      <c r="A37" s="28"/>
      <c r="B37" s="29"/>
      <c r="C37" s="107" t="s">
        <v>381</v>
      </c>
      <c r="D37" s="60">
        <v>400000</v>
      </c>
      <c r="E37" s="184"/>
      <c r="F37" s="184"/>
      <c r="G37" s="203"/>
      <c r="H37" s="203"/>
    </row>
    <row r="38" spans="1:8" hidden="1" x14ac:dyDescent="0.35">
      <c r="A38" s="28"/>
      <c r="B38" s="29"/>
      <c r="C38" s="107" t="s">
        <v>80</v>
      </c>
      <c r="D38" s="60" t="s">
        <v>4</v>
      </c>
      <c r="E38" s="50"/>
      <c r="F38" s="50"/>
      <c r="G38" s="203"/>
      <c r="H38" s="203"/>
    </row>
    <row r="39" spans="1:8" hidden="1" x14ac:dyDescent="0.35">
      <c r="A39" s="28"/>
      <c r="B39" s="29"/>
      <c r="C39" s="107" t="s">
        <v>81</v>
      </c>
      <c r="D39" s="60" t="s">
        <v>4</v>
      </c>
      <c r="E39" s="50"/>
      <c r="F39" s="50"/>
      <c r="G39" s="203"/>
      <c r="H39" s="203"/>
    </row>
    <row r="40" spans="1:8" hidden="1" x14ac:dyDescent="0.35">
      <c r="A40" s="28"/>
      <c r="B40" s="29"/>
      <c r="C40" s="107" t="s">
        <v>305</v>
      </c>
      <c r="D40" s="60" t="s">
        <v>4</v>
      </c>
      <c r="E40" s="50"/>
      <c r="F40" s="50"/>
      <c r="G40" s="203"/>
      <c r="H40" s="203"/>
    </row>
    <row r="41" spans="1:8" s="207" customFormat="1" x14ac:dyDescent="0.35">
      <c r="A41" s="28">
        <v>6</v>
      </c>
      <c r="B41" s="33" t="s">
        <v>11</v>
      </c>
      <c r="C41" s="29" t="s">
        <v>48</v>
      </c>
      <c r="D41" s="142">
        <f>SUM(D42:D45)</f>
        <v>250000</v>
      </c>
      <c r="E41" s="183"/>
      <c r="F41" s="183"/>
      <c r="G41" s="206"/>
      <c r="H41" s="206"/>
    </row>
    <row r="42" spans="1:8" x14ac:dyDescent="0.35">
      <c r="A42" s="28"/>
      <c r="B42" s="29"/>
      <c r="C42" s="30" t="s">
        <v>382</v>
      </c>
      <c r="D42" s="60">
        <v>250000</v>
      </c>
      <c r="E42" s="105"/>
      <c r="F42" s="105"/>
      <c r="G42" s="203"/>
      <c r="H42" s="203"/>
    </row>
    <row r="43" spans="1:8" hidden="1" x14ac:dyDescent="0.35">
      <c r="A43" s="28"/>
      <c r="B43" s="29"/>
      <c r="C43" s="30" t="s">
        <v>332</v>
      </c>
      <c r="D43" s="60" t="s">
        <v>4</v>
      </c>
      <c r="E43" s="185"/>
      <c r="F43" s="185"/>
      <c r="G43" s="203"/>
      <c r="H43" s="203"/>
    </row>
    <row r="44" spans="1:8" hidden="1" x14ac:dyDescent="0.35">
      <c r="A44" s="28"/>
      <c r="B44" s="29"/>
      <c r="C44" s="30" t="s">
        <v>333</v>
      </c>
      <c r="D44" s="60" t="s">
        <v>4</v>
      </c>
      <c r="E44" s="50"/>
      <c r="F44" s="50"/>
      <c r="G44" s="203"/>
      <c r="H44" s="203"/>
    </row>
    <row r="45" spans="1:8" hidden="1" x14ac:dyDescent="0.35">
      <c r="A45" s="28"/>
      <c r="B45" s="29"/>
      <c r="C45" s="30" t="s">
        <v>334</v>
      </c>
      <c r="D45" s="60" t="s">
        <v>4</v>
      </c>
      <c r="E45" s="50"/>
      <c r="F45" s="50"/>
      <c r="G45" s="203"/>
      <c r="H45" s="203"/>
    </row>
    <row r="46" spans="1:8" x14ac:dyDescent="0.35">
      <c r="A46" s="28">
        <v>7</v>
      </c>
      <c r="B46" s="29"/>
      <c r="C46" s="29" t="s">
        <v>137</v>
      </c>
      <c r="D46" s="142">
        <f>SUM(D47:D50)</f>
        <v>505100</v>
      </c>
      <c r="E46" s="50"/>
      <c r="F46" s="50"/>
      <c r="G46" s="203"/>
      <c r="H46" s="203"/>
    </row>
    <row r="47" spans="1:8" ht="42" hidden="1" x14ac:dyDescent="0.35">
      <c r="A47" s="7"/>
      <c r="B47" s="24"/>
      <c r="C47" s="109" t="s">
        <v>354</v>
      </c>
      <c r="D47" s="60" t="s">
        <v>4</v>
      </c>
      <c r="E47" s="50"/>
      <c r="F47" s="50"/>
      <c r="G47" s="203"/>
      <c r="H47" s="203"/>
    </row>
    <row r="48" spans="1:8" ht="42" x14ac:dyDescent="0.35">
      <c r="A48" s="96"/>
      <c r="B48" s="97"/>
      <c r="C48" s="109" t="s">
        <v>383</v>
      </c>
      <c r="D48" s="154">
        <v>505100</v>
      </c>
      <c r="E48" s="50"/>
      <c r="F48" s="50"/>
      <c r="G48" s="203"/>
      <c r="H48" s="203"/>
    </row>
    <row r="49" spans="1:8" ht="42" hidden="1" x14ac:dyDescent="0.35">
      <c r="A49" s="28"/>
      <c r="B49" s="24"/>
      <c r="C49" s="109" t="s">
        <v>355</v>
      </c>
      <c r="D49" s="60" t="s">
        <v>4</v>
      </c>
      <c r="E49" s="50"/>
      <c r="F49" s="50"/>
      <c r="G49" s="203"/>
      <c r="H49" s="203"/>
    </row>
    <row r="50" spans="1:8" hidden="1" x14ac:dyDescent="0.35">
      <c r="A50" s="28"/>
      <c r="B50" s="24"/>
      <c r="C50" s="109" t="s">
        <v>356</v>
      </c>
      <c r="D50" s="60" t="s">
        <v>4</v>
      </c>
      <c r="E50" s="50"/>
      <c r="F50" s="50"/>
      <c r="G50" s="203"/>
      <c r="H50" s="203"/>
    </row>
    <row r="51" spans="1:8" s="209" customFormat="1" ht="23.25" hidden="1" x14ac:dyDescent="0.35">
      <c r="A51" s="20"/>
      <c r="B51" s="23"/>
      <c r="C51" s="20" t="s">
        <v>51</v>
      </c>
      <c r="D51" s="166">
        <f>D29+D31+D36+D41+D46</f>
        <v>3855100</v>
      </c>
      <c r="E51" s="182"/>
      <c r="F51" s="182"/>
      <c r="G51" s="208"/>
      <c r="H51" s="208"/>
    </row>
    <row r="52" spans="1:8" s="209" customFormat="1" ht="23.25" hidden="1" x14ac:dyDescent="0.35">
      <c r="A52" s="20"/>
      <c r="B52" s="20" t="s">
        <v>19</v>
      </c>
      <c r="C52" s="20" t="s">
        <v>53</v>
      </c>
      <c r="D52" s="167"/>
      <c r="E52" s="182"/>
      <c r="F52" s="182"/>
      <c r="G52" s="208"/>
      <c r="H52" s="208"/>
    </row>
    <row r="53" spans="1:8" s="207" customFormat="1" hidden="1" x14ac:dyDescent="0.35">
      <c r="A53" s="7">
        <v>1</v>
      </c>
      <c r="B53" s="34" t="s">
        <v>14</v>
      </c>
      <c r="C53" s="37" t="s">
        <v>46</v>
      </c>
      <c r="D53" s="178">
        <f>SUM(D54:D54)</f>
        <v>0</v>
      </c>
      <c r="E53" s="183"/>
      <c r="F53" s="183"/>
      <c r="G53" s="206"/>
      <c r="H53" s="206"/>
    </row>
    <row r="54" spans="1:8" hidden="1" x14ac:dyDescent="0.35">
      <c r="A54" s="7"/>
      <c r="B54" s="13"/>
      <c r="C54" s="18" t="s">
        <v>183</v>
      </c>
      <c r="D54" s="60" t="s">
        <v>4</v>
      </c>
      <c r="E54" s="50"/>
      <c r="F54" s="50"/>
      <c r="G54" s="203"/>
      <c r="H54" s="203"/>
    </row>
    <row r="55" spans="1:8" x14ac:dyDescent="0.35">
      <c r="A55" s="7">
        <v>8</v>
      </c>
      <c r="B55" s="13"/>
      <c r="C55" s="40" t="s">
        <v>107</v>
      </c>
      <c r="D55" s="142">
        <f>SUM(D56:D59)</f>
        <v>15182000</v>
      </c>
      <c r="E55" s="50"/>
      <c r="F55" s="50"/>
      <c r="G55" s="203"/>
      <c r="H55" s="203"/>
    </row>
    <row r="56" spans="1:8" hidden="1" x14ac:dyDescent="0.35">
      <c r="A56" s="7"/>
      <c r="B56" s="13"/>
      <c r="C56" s="107" t="s">
        <v>127</v>
      </c>
      <c r="D56" s="60" t="s">
        <v>4</v>
      </c>
      <c r="E56" s="50"/>
      <c r="F56" s="50"/>
      <c r="G56" s="203"/>
      <c r="H56" s="203"/>
    </row>
    <row r="57" spans="1:8" ht="42" hidden="1" x14ac:dyDescent="0.35">
      <c r="A57" s="7"/>
      <c r="B57" s="13"/>
      <c r="C57" s="73" t="s">
        <v>128</v>
      </c>
      <c r="D57" s="60" t="s">
        <v>4</v>
      </c>
      <c r="E57" s="50"/>
      <c r="F57" s="50"/>
      <c r="G57" s="203"/>
      <c r="H57" s="203"/>
    </row>
    <row r="58" spans="1:8" x14ac:dyDescent="0.35">
      <c r="A58" s="7"/>
      <c r="B58" s="13"/>
      <c r="C58" s="73" t="s">
        <v>384</v>
      </c>
      <c r="D58" s="71">
        <v>15182000</v>
      </c>
      <c r="E58" s="50"/>
      <c r="F58" s="50"/>
      <c r="G58" s="203"/>
      <c r="H58" s="203"/>
    </row>
    <row r="59" spans="1:8" hidden="1" x14ac:dyDescent="0.35">
      <c r="A59" s="7"/>
      <c r="B59" s="13"/>
      <c r="C59" s="107" t="s">
        <v>129</v>
      </c>
      <c r="D59" s="60" t="s">
        <v>4</v>
      </c>
      <c r="E59" s="50"/>
      <c r="F59" s="50"/>
      <c r="G59" s="203"/>
      <c r="H59" s="203"/>
    </row>
    <row r="60" spans="1:8" s="207" customFormat="1" x14ac:dyDescent="0.35">
      <c r="A60" s="7">
        <v>9</v>
      </c>
      <c r="B60" s="35" t="s">
        <v>15</v>
      </c>
      <c r="C60" s="42" t="s">
        <v>47</v>
      </c>
      <c r="D60" s="142">
        <f>SUM(D61:D66)</f>
        <v>2000000</v>
      </c>
      <c r="E60" s="183"/>
      <c r="F60" s="183"/>
      <c r="G60" s="206"/>
      <c r="H60" s="206"/>
    </row>
    <row r="61" spans="1:8" x14ac:dyDescent="0.35">
      <c r="A61" s="7"/>
      <c r="B61" s="31"/>
      <c r="C61" s="65" t="s">
        <v>385</v>
      </c>
      <c r="D61" s="169">
        <v>2000000</v>
      </c>
      <c r="E61" s="50"/>
      <c r="F61" s="50"/>
      <c r="G61" s="203"/>
      <c r="H61" s="203"/>
    </row>
    <row r="62" spans="1:8" ht="27" hidden="1" customHeight="1" x14ac:dyDescent="0.35">
      <c r="A62" s="7"/>
      <c r="B62" s="31"/>
      <c r="C62" s="65" t="s">
        <v>125</v>
      </c>
      <c r="D62" s="169" t="s">
        <v>4</v>
      </c>
      <c r="E62" s="50"/>
      <c r="F62" s="50"/>
      <c r="G62" s="203"/>
      <c r="H62" s="203"/>
    </row>
    <row r="63" spans="1:8" hidden="1" x14ac:dyDescent="0.35">
      <c r="A63" s="7"/>
      <c r="B63" s="31"/>
      <c r="C63" s="65" t="s">
        <v>126</v>
      </c>
      <c r="D63" s="169" t="s">
        <v>4</v>
      </c>
      <c r="E63" s="50"/>
      <c r="F63" s="50"/>
      <c r="G63" s="203"/>
      <c r="H63" s="203"/>
    </row>
    <row r="64" spans="1:8" hidden="1" x14ac:dyDescent="0.35">
      <c r="A64" s="7"/>
      <c r="B64" s="31"/>
      <c r="C64" s="65" t="s">
        <v>157</v>
      </c>
      <c r="D64" s="169" t="s">
        <v>4</v>
      </c>
      <c r="E64" s="50"/>
      <c r="F64" s="50"/>
      <c r="G64" s="203"/>
      <c r="H64" s="203"/>
    </row>
    <row r="65" spans="1:8" hidden="1" x14ac:dyDescent="0.35">
      <c r="A65" s="7"/>
      <c r="B65" s="31"/>
      <c r="C65" s="65" t="s">
        <v>158</v>
      </c>
      <c r="D65" s="169" t="s">
        <v>4</v>
      </c>
      <c r="E65" s="50"/>
      <c r="F65" s="50"/>
      <c r="G65" s="203"/>
      <c r="H65" s="203"/>
    </row>
    <row r="66" spans="1:8" hidden="1" x14ac:dyDescent="0.35">
      <c r="A66" s="7"/>
      <c r="B66" s="31"/>
      <c r="C66" s="65" t="s">
        <v>159</v>
      </c>
      <c r="D66" s="169" t="s">
        <v>4</v>
      </c>
      <c r="E66" s="50"/>
      <c r="F66" s="50"/>
      <c r="G66" s="203"/>
      <c r="H66" s="203"/>
    </row>
    <row r="67" spans="1:8" x14ac:dyDescent="0.35">
      <c r="A67" s="7">
        <v>10</v>
      </c>
      <c r="B67" s="31"/>
      <c r="C67" s="42" t="s">
        <v>130</v>
      </c>
      <c r="D67" s="177">
        <f>SUM(D68:D70)</f>
        <v>1250000</v>
      </c>
      <c r="E67" s="50"/>
      <c r="F67" s="50"/>
      <c r="G67" s="203"/>
      <c r="H67" s="203"/>
    </row>
    <row r="68" spans="1:8" hidden="1" x14ac:dyDescent="0.35">
      <c r="A68" s="7"/>
      <c r="B68" s="31"/>
      <c r="C68" s="81" t="s">
        <v>131</v>
      </c>
      <c r="D68" s="169" t="s">
        <v>4</v>
      </c>
      <c r="E68" s="50"/>
      <c r="F68" s="50"/>
      <c r="G68" s="203"/>
      <c r="H68" s="203"/>
    </row>
    <row r="69" spans="1:8" x14ac:dyDescent="0.35">
      <c r="A69" s="7"/>
      <c r="B69" s="31"/>
      <c r="C69" s="13" t="s">
        <v>386</v>
      </c>
      <c r="D69" s="141">
        <v>1250000</v>
      </c>
      <c r="E69" s="50"/>
      <c r="F69" s="50"/>
      <c r="G69" s="203"/>
      <c r="H69" s="203"/>
    </row>
    <row r="70" spans="1:8" hidden="1" x14ac:dyDescent="0.35">
      <c r="A70" s="7"/>
      <c r="B70" s="31"/>
      <c r="C70" s="13" t="s">
        <v>373</v>
      </c>
      <c r="D70" s="169" t="s">
        <v>4</v>
      </c>
      <c r="E70" s="50"/>
      <c r="F70" s="50"/>
      <c r="G70" s="203"/>
      <c r="H70" s="203"/>
    </row>
    <row r="71" spans="1:8" x14ac:dyDescent="0.35">
      <c r="A71" s="7">
        <v>11</v>
      </c>
      <c r="B71" s="31"/>
      <c r="C71" s="42" t="s">
        <v>39</v>
      </c>
      <c r="D71" s="142">
        <f>SUM(D72:D75)</f>
        <v>200000</v>
      </c>
      <c r="E71" s="50"/>
      <c r="F71" s="50"/>
      <c r="G71" s="203"/>
      <c r="H71" s="203"/>
    </row>
    <row r="72" spans="1:8" x14ac:dyDescent="0.35">
      <c r="A72" s="7"/>
      <c r="B72" s="31"/>
      <c r="C72" s="18" t="s">
        <v>387</v>
      </c>
      <c r="D72" s="60">
        <v>200000</v>
      </c>
      <c r="E72" s="50"/>
      <c r="F72" s="50"/>
      <c r="G72" s="203"/>
      <c r="H72" s="203"/>
    </row>
    <row r="73" spans="1:8" hidden="1" x14ac:dyDescent="0.35">
      <c r="A73" s="7"/>
      <c r="B73" s="31"/>
      <c r="C73" s="18" t="s">
        <v>167</v>
      </c>
      <c r="D73" s="169" t="s">
        <v>4</v>
      </c>
      <c r="E73" s="50"/>
      <c r="F73" s="50"/>
      <c r="G73" s="203"/>
      <c r="H73" s="203"/>
    </row>
    <row r="74" spans="1:8" hidden="1" x14ac:dyDescent="0.35">
      <c r="A74" s="7"/>
      <c r="B74" s="31"/>
      <c r="C74" s="18" t="s">
        <v>168</v>
      </c>
      <c r="D74" s="169" t="s">
        <v>4</v>
      </c>
      <c r="E74" s="50"/>
      <c r="F74" s="50"/>
      <c r="G74" s="203"/>
      <c r="H74" s="203"/>
    </row>
    <row r="75" spans="1:8" hidden="1" x14ac:dyDescent="0.35">
      <c r="A75" s="7"/>
      <c r="B75" s="31"/>
      <c r="C75" s="18" t="s">
        <v>169</v>
      </c>
      <c r="D75" s="169" t="s">
        <v>4</v>
      </c>
      <c r="E75" s="50"/>
      <c r="F75" s="50"/>
      <c r="G75" s="203"/>
      <c r="H75" s="203"/>
    </row>
    <row r="76" spans="1:8" hidden="1" x14ac:dyDescent="0.35">
      <c r="A76" s="7">
        <v>6</v>
      </c>
      <c r="B76" s="31"/>
      <c r="C76" s="9" t="s">
        <v>40</v>
      </c>
      <c r="D76" s="178">
        <f>SUM(D77:D79)</f>
        <v>0</v>
      </c>
      <c r="E76" s="50"/>
      <c r="F76" s="50"/>
      <c r="G76" s="203"/>
      <c r="H76" s="203"/>
    </row>
    <row r="77" spans="1:8" hidden="1" x14ac:dyDescent="0.35">
      <c r="A77" s="7"/>
      <c r="B77" s="31"/>
      <c r="C77" s="107" t="s">
        <v>170</v>
      </c>
      <c r="D77" s="169" t="s">
        <v>4</v>
      </c>
      <c r="E77" s="50"/>
      <c r="F77" s="50"/>
      <c r="G77" s="203"/>
      <c r="H77" s="203"/>
    </row>
    <row r="78" spans="1:8" hidden="1" x14ac:dyDescent="0.35">
      <c r="A78" s="7"/>
      <c r="B78" s="31"/>
      <c r="C78" s="107" t="s">
        <v>171</v>
      </c>
      <c r="D78" s="169" t="s">
        <v>4</v>
      </c>
      <c r="E78" s="50"/>
      <c r="F78" s="50"/>
      <c r="G78" s="203"/>
      <c r="H78" s="203"/>
    </row>
    <row r="79" spans="1:8" hidden="1" x14ac:dyDescent="0.35">
      <c r="A79" s="7"/>
      <c r="B79" s="31"/>
      <c r="C79" s="107" t="s">
        <v>172</v>
      </c>
      <c r="D79" s="169" t="s">
        <v>4</v>
      </c>
      <c r="E79" s="50"/>
      <c r="F79" s="50"/>
      <c r="G79" s="203"/>
      <c r="H79" s="203"/>
    </row>
    <row r="80" spans="1:8" s="207" customFormat="1" x14ac:dyDescent="0.35">
      <c r="A80" s="7">
        <v>12</v>
      </c>
      <c r="B80" s="37" t="s">
        <v>16</v>
      </c>
      <c r="C80" s="37" t="s">
        <v>21</v>
      </c>
      <c r="D80" s="142">
        <f>SUM(D81:D81)</f>
        <v>1800000</v>
      </c>
      <c r="E80" s="183"/>
      <c r="F80" s="183"/>
      <c r="G80" s="206"/>
      <c r="H80" s="206"/>
    </row>
    <row r="81" spans="1:8" x14ac:dyDescent="0.35">
      <c r="A81" s="7"/>
      <c r="B81" s="13"/>
      <c r="C81" s="108" t="s">
        <v>388</v>
      </c>
      <c r="D81" s="60">
        <v>1800000</v>
      </c>
      <c r="E81" s="50"/>
      <c r="F81" s="50"/>
      <c r="G81" s="203"/>
      <c r="H81" s="203"/>
    </row>
    <row r="82" spans="1:8" s="211" customFormat="1" ht="23.25" hidden="1" x14ac:dyDescent="0.35">
      <c r="A82" s="20"/>
      <c r="B82" s="23"/>
      <c r="C82" s="20" t="s">
        <v>52</v>
      </c>
      <c r="D82" s="160">
        <f>D53+D55+D60+D67+D71+D76+D80</f>
        <v>20432000</v>
      </c>
      <c r="E82" s="50"/>
      <c r="F82" s="50"/>
      <c r="G82" s="210"/>
      <c r="H82" s="210"/>
    </row>
    <row r="83" spans="1:8" s="211" customFormat="1" ht="23.25" x14ac:dyDescent="0.35">
      <c r="A83" s="20"/>
      <c r="B83" s="23"/>
      <c r="C83" s="180" t="s">
        <v>5</v>
      </c>
      <c r="D83" s="163">
        <f>D27+D51+D82</f>
        <v>30990100</v>
      </c>
      <c r="E83" s="50"/>
      <c r="F83" s="50"/>
      <c r="G83" s="210"/>
      <c r="H83" s="210"/>
    </row>
    <row r="84" spans="1:8" s="212" customFormat="1" ht="23.25" x14ac:dyDescent="0.35">
      <c r="A84" s="133"/>
      <c r="B84" s="132"/>
      <c r="C84" s="133"/>
      <c r="D84" s="134"/>
      <c r="E84" s="135"/>
      <c r="F84" s="135"/>
    </row>
    <row r="85" spans="1:8" s="212" customFormat="1" ht="23.25" x14ac:dyDescent="0.35">
      <c r="A85" s="133"/>
      <c r="B85" s="132"/>
      <c r="C85" s="133"/>
      <c r="D85" s="134"/>
      <c r="E85" s="135"/>
      <c r="F85" s="135"/>
    </row>
    <row r="86" spans="1:8" s="212" customFormat="1" ht="23.25" x14ac:dyDescent="0.35">
      <c r="A86" s="133"/>
      <c r="B86" s="132"/>
      <c r="C86" s="133"/>
      <c r="D86" s="134"/>
      <c r="E86" s="135"/>
      <c r="F86" s="135"/>
    </row>
    <row r="87" spans="1:8" s="212" customFormat="1" ht="23.25" x14ac:dyDescent="0.35">
      <c r="A87" s="133"/>
      <c r="B87" s="132"/>
      <c r="C87" s="133"/>
      <c r="D87" s="134"/>
      <c r="E87" s="135"/>
      <c r="F87" s="135"/>
    </row>
    <row r="88" spans="1:8" s="212" customFormat="1" ht="23.25" x14ac:dyDescent="0.35">
      <c r="A88" s="133"/>
      <c r="B88" s="132"/>
      <c r="C88" s="133"/>
      <c r="D88" s="134"/>
      <c r="E88" s="135"/>
      <c r="F88" s="135"/>
    </row>
    <row r="89" spans="1:8" s="212" customFormat="1" ht="23.25" x14ac:dyDescent="0.35">
      <c r="A89" s="133"/>
      <c r="B89" s="132"/>
      <c r="C89" s="133"/>
      <c r="D89" s="134"/>
      <c r="E89" s="135"/>
      <c r="F89" s="135"/>
    </row>
    <row r="91" spans="1:8" x14ac:dyDescent="0.35">
      <c r="C91" s="214"/>
      <c r="D91" s="215"/>
    </row>
    <row r="92" spans="1:8" x14ac:dyDescent="0.35">
      <c r="C92" s="214"/>
      <c r="D92" s="216">
        <v>30990100</v>
      </c>
    </row>
    <row r="94" spans="1:8" x14ac:dyDescent="0.35">
      <c r="D94" s="216">
        <f>D83-D92</f>
        <v>0</v>
      </c>
    </row>
  </sheetData>
  <mergeCells count="9">
    <mergeCell ref="H5:H6"/>
    <mergeCell ref="G1:H1"/>
    <mergeCell ref="A2:H2"/>
    <mergeCell ref="A3:H3"/>
    <mergeCell ref="C5:C7"/>
    <mergeCell ref="A5:A7"/>
    <mergeCell ref="A4:C4"/>
    <mergeCell ref="B5:B6"/>
    <mergeCell ref="D5:G6"/>
  </mergeCells>
  <printOptions horizontalCentered="1"/>
  <pageMargins left="0" right="0" top="0.35433070866141736" bottom="0.51181102362204722" header="0.23622047244094491" footer="0.15748031496062992"/>
  <pageSetup paperSize="9" scale="90" orientation="landscape" r:id="rId1"/>
  <headerFooter>
    <oddFooter>&amp;C&amp;"TH SarabunPSK,ธรรมดา"&amp;16หน้า &amp;P ของ &amp;N หน้า</oddFooter>
  </headerFooter>
  <rowBreaks count="2" manualBreakCount="2">
    <brk id="40" max="11" man="1"/>
    <brk id="8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50"/>
  <sheetViews>
    <sheetView view="pageBreakPreview" zoomScale="80" zoomScaleNormal="100" zoomScaleSheetLayoutView="80" workbookViewId="0">
      <selection activeCell="K12" sqref="K12"/>
    </sheetView>
  </sheetViews>
  <sheetFormatPr defaultColWidth="9.140625" defaultRowHeight="22.5" customHeight="1" x14ac:dyDescent="0.35"/>
  <cols>
    <col min="1" max="1" width="6.5703125" style="6" customWidth="1"/>
    <col min="2" max="2" width="71.7109375" style="3" customWidth="1"/>
    <col min="3" max="3" width="12.28515625" style="113" bestFit="1" customWidth="1"/>
    <col min="4" max="4" width="15.28515625" style="3" customWidth="1"/>
    <col min="5" max="5" width="12.140625" style="3" bestFit="1" customWidth="1"/>
    <col min="6" max="6" width="9.140625" style="3"/>
    <col min="7" max="7" width="28.85546875" style="3" bestFit="1" customWidth="1"/>
    <col min="8" max="16384" width="9.140625" style="3"/>
  </cols>
  <sheetData>
    <row r="1" spans="1:7" ht="43.9" customHeight="1" x14ac:dyDescent="0.4">
      <c r="E1" s="343" t="s">
        <v>394</v>
      </c>
      <c r="F1" s="343"/>
      <c r="G1" s="343"/>
    </row>
    <row r="2" spans="1:7" ht="28.5" customHeight="1" x14ac:dyDescent="0.45">
      <c r="A2" s="341" t="s">
        <v>453</v>
      </c>
      <c r="B2" s="341"/>
      <c r="C2" s="341"/>
      <c r="D2" s="341"/>
      <c r="E2" s="341"/>
      <c r="F2" s="341"/>
      <c r="G2" s="341"/>
    </row>
    <row r="3" spans="1:7" ht="35.450000000000003" customHeight="1" x14ac:dyDescent="0.45">
      <c r="A3" s="342" t="s">
        <v>454</v>
      </c>
      <c r="B3" s="342"/>
      <c r="C3" s="342"/>
      <c r="D3" s="342"/>
      <c r="E3" s="342"/>
      <c r="F3" s="342"/>
      <c r="G3" s="342"/>
    </row>
    <row r="4" spans="1:7" s="6" customFormat="1" ht="22.5" customHeight="1" x14ac:dyDescent="0.35">
      <c r="A4" s="344" t="s">
        <v>2</v>
      </c>
      <c r="B4" s="346" t="s">
        <v>0</v>
      </c>
      <c r="C4" s="348" t="s">
        <v>392</v>
      </c>
      <c r="D4" s="348"/>
      <c r="E4" s="348"/>
      <c r="F4" s="348"/>
      <c r="G4" s="321" t="s">
        <v>396</v>
      </c>
    </row>
    <row r="5" spans="1:7" s="6" customFormat="1" ht="22.5" customHeight="1" x14ac:dyDescent="0.35">
      <c r="A5" s="345"/>
      <c r="B5" s="347"/>
      <c r="C5" s="348"/>
      <c r="D5" s="348"/>
      <c r="E5" s="348"/>
      <c r="F5" s="348"/>
      <c r="G5" s="322"/>
    </row>
    <row r="6" spans="1:7" ht="22.5" customHeight="1" x14ac:dyDescent="0.35">
      <c r="A6" s="43"/>
      <c r="B6" s="44" t="s">
        <v>22</v>
      </c>
      <c r="C6" s="197" t="s">
        <v>391</v>
      </c>
      <c r="D6" s="20" t="s">
        <v>374</v>
      </c>
      <c r="E6" s="20" t="s">
        <v>389</v>
      </c>
      <c r="F6" s="20" t="s">
        <v>375</v>
      </c>
      <c r="G6" s="199" t="s">
        <v>393</v>
      </c>
    </row>
    <row r="7" spans="1:7" s="59" customFormat="1" ht="22.5" customHeight="1" x14ac:dyDescent="0.35">
      <c r="A7" s="7">
        <v>1</v>
      </c>
      <c r="B7" s="24" t="s">
        <v>29</v>
      </c>
      <c r="C7" s="140">
        <f>SUM(C8:C10)</f>
        <v>463090</v>
      </c>
      <c r="D7" s="189"/>
      <c r="E7" s="36"/>
      <c r="F7" s="36"/>
      <c r="G7" s="36"/>
    </row>
    <row r="8" spans="1:7" ht="22.5" customHeight="1" x14ac:dyDescent="0.35">
      <c r="A8" s="7"/>
      <c r="B8" s="56" t="s">
        <v>58</v>
      </c>
      <c r="C8" s="68">
        <v>360590</v>
      </c>
      <c r="D8" s="10"/>
      <c r="E8" s="10"/>
      <c r="F8" s="10"/>
      <c r="G8" s="10"/>
    </row>
    <row r="9" spans="1:7" ht="22.5" customHeight="1" x14ac:dyDescent="0.35">
      <c r="A9" s="7"/>
      <c r="B9" s="56" t="s">
        <v>59</v>
      </c>
      <c r="C9" s="68">
        <v>97500</v>
      </c>
      <c r="D9" s="10"/>
      <c r="E9" s="10"/>
      <c r="F9" s="10"/>
      <c r="G9" s="10"/>
    </row>
    <row r="10" spans="1:7" ht="22.5" customHeight="1" x14ac:dyDescent="0.35">
      <c r="A10" s="7"/>
      <c r="B10" s="54" t="s">
        <v>60</v>
      </c>
      <c r="C10" s="68">
        <v>5000</v>
      </c>
      <c r="D10" s="10"/>
      <c r="E10" s="10"/>
      <c r="F10" s="10"/>
      <c r="G10" s="10"/>
    </row>
    <row r="11" spans="1:7" ht="22.5" customHeight="1" x14ac:dyDescent="0.35">
      <c r="A11" s="7">
        <v>2</v>
      </c>
      <c r="B11" s="24" t="s">
        <v>54</v>
      </c>
      <c r="C11" s="140">
        <f>SUM(C12:C14)</f>
        <v>448260</v>
      </c>
      <c r="D11" s="10"/>
      <c r="E11" s="10"/>
      <c r="F11" s="10"/>
      <c r="G11" s="10"/>
    </row>
    <row r="12" spans="1:7" ht="22.5" customHeight="1" x14ac:dyDescent="0.35">
      <c r="A12" s="7"/>
      <c r="B12" s="69" t="s">
        <v>55</v>
      </c>
      <c r="C12" s="68">
        <v>113500</v>
      </c>
      <c r="D12" s="10"/>
      <c r="E12" s="10"/>
      <c r="F12" s="10"/>
      <c r="G12" s="10"/>
    </row>
    <row r="13" spans="1:7" ht="22.5" customHeight="1" x14ac:dyDescent="0.35">
      <c r="A13" s="7"/>
      <c r="B13" s="25" t="s">
        <v>56</v>
      </c>
      <c r="C13" s="68">
        <v>14900</v>
      </c>
      <c r="D13" s="10"/>
      <c r="E13" s="10"/>
      <c r="F13" s="10"/>
      <c r="G13" s="10"/>
    </row>
    <row r="14" spans="1:7" ht="22.5" customHeight="1" x14ac:dyDescent="0.35">
      <c r="A14" s="7"/>
      <c r="B14" s="54" t="s">
        <v>57</v>
      </c>
      <c r="C14" s="68">
        <v>319860</v>
      </c>
      <c r="D14" s="10"/>
      <c r="E14" s="10"/>
      <c r="F14" s="10"/>
      <c r="G14" s="10"/>
    </row>
    <row r="15" spans="1:7" s="59" customFormat="1" ht="22.5" customHeight="1" x14ac:dyDescent="0.35">
      <c r="A15" s="7">
        <v>3</v>
      </c>
      <c r="B15" s="24" t="s">
        <v>76</v>
      </c>
      <c r="C15" s="140">
        <f>SUM(C16)</f>
        <v>200000</v>
      </c>
      <c r="D15" s="36"/>
      <c r="E15" s="36"/>
      <c r="F15" s="36"/>
      <c r="G15" s="36"/>
    </row>
    <row r="16" spans="1:7" ht="22.5" customHeight="1" x14ac:dyDescent="0.35">
      <c r="A16" s="7"/>
      <c r="B16" s="18" t="s">
        <v>75</v>
      </c>
      <c r="C16" s="27">
        <v>200000</v>
      </c>
      <c r="D16" s="10"/>
      <c r="E16" s="10"/>
      <c r="F16" s="10"/>
      <c r="G16" s="10"/>
    </row>
    <row r="17" spans="1:7" s="6" customFormat="1" ht="22.5" customHeight="1" x14ac:dyDescent="0.35">
      <c r="A17" s="15"/>
      <c r="B17" s="44" t="s">
        <v>25</v>
      </c>
      <c r="C17" s="160">
        <f>C7+C11+C15</f>
        <v>1111350</v>
      </c>
      <c r="D17" s="41"/>
      <c r="E17" s="41"/>
      <c r="F17" s="41"/>
      <c r="G17" s="41"/>
    </row>
    <row r="18" spans="1:7" ht="22.5" customHeight="1" x14ac:dyDescent="0.35">
      <c r="A18" s="19"/>
      <c r="B18" s="20" t="s">
        <v>23</v>
      </c>
      <c r="C18" s="197" t="s">
        <v>391</v>
      </c>
      <c r="D18" s="20" t="s">
        <v>374</v>
      </c>
      <c r="E18" s="20" t="s">
        <v>389</v>
      </c>
      <c r="F18" s="20" t="s">
        <v>375</v>
      </c>
      <c r="G18" s="14"/>
    </row>
    <row r="19" spans="1:7" s="59" customFormat="1" ht="22.5" customHeight="1" x14ac:dyDescent="0.35">
      <c r="A19" s="7">
        <v>1</v>
      </c>
      <c r="B19" s="42" t="s">
        <v>85</v>
      </c>
      <c r="C19" s="140">
        <f>SUM(C20:C31)</f>
        <v>467250</v>
      </c>
      <c r="D19" s="36"/>
      <c r="E19" s="12"/>
      <c r="F19" s="36"/>
      <c r="G19" s="36"/>
    </row>
    <row r="20" spans="1:7" s="59" customFormat="1" ht="22.5" customHeight="1" x14ac:dyDescent="0.35">
      <c r="A20" s="7"/>
      <c r="B20" s="13" t="s">
        <v>173</v>
      </c>
      <c r="C20" s="60">
        <v>110250</v>
      </c>
      <c r="D20" s="12"/>
      <c r="E20" s="12"/>
      <c r="F20" s="36"/>
      <c r="G20" s="36"/>
    </row>
    <row r="21" spans="1:7" ht="22.5" customHeight="1" x14ac:dyDescent="0.35">
      <c r="A21" s="7"/>
      <c r="B21" s="13" t="s">
        <v>86</v>
      </c>
      <c r="C21" s="61">
        <v>60000</v>
      </c>
      <c r="D21" s="12"/>
      <c r="E21" s="12"/>
      <c r="F21" s="10"/>
      <c r="G21" s="10"/>
    </row>
    <row r="22" spans="1:7" s="62" customFormat="1" ht="22.5" customHeight="1" x14ac:dyDescent="0.35">
      <c r="A22" s="7"/>
      <c r="B22" s="13" t="s">
        <v>87</v>
      </c>
      <c r="C22" s="61">
        <v>150000</v>
      </c>
      <c r="D22" s="12"/>
      <c r="E22" s="12"/>
      <c r="F22" s="98"/>
      <c r="G22" s="98"/>
    </row>
    <row r="23" spans="1:7" s="62" customFormat="1" ht="22.5" hidden="1" customHeight="1" x14ac:dyDescent="0.35">
      <c r="A23" s="7"/>
      <c r="B23" s="13" t="s">
        <v>88</v>
      </c>
      <c r="C23" s="61">
        <v>0</v>
      </c>
      <c r="D23" s="12"/>
      <c r="E23" s="12"/>
      <c r="F23" s="98"/>
      <c r="G23" s="98"/>
    </row>
    <row r="24" spans="1:7" s="62" customFormat="1" ht="22.5" customHeight="1" x14ac:dyDescent="0.35">
      <c r="A24" s="7"/>
      <c r="B24" s="13" t="s">
        <v>89</v>
      </c>
      <c r="C24" s="61">
        <v>100000</v>
      </c>
      <c r="D24" s="12"/>
      <c r="E24" s="12"/>
      <c r="F24" s="98"/>
      <c r="G24" s="98"/>
    </row>
    <row r="25" spans="1:7" s="62" customFormat="1" ht="22.5" hidden="1" customHeight="1" x14ac:dyDescent="0.35">
      <c r="A25" s="7"/>
      <c r="B25" s="13" t="s">
        <v>90</v>
      </c>
      <c r="C25" s="61">
        <v>0</v>
      </c>
      <c r="D25" s="12"/>
      <c r="E25" s="12"/>
      <c r="F25" s="98"/>
      <c r="G25" s="98"/>
    </row>
    <row r="26" spans="1:7" s="62" customFormat="1" ht="22.5" customHeight="1" x14ac:dyDescent="0.35">
      <c r="A26" s="7"/>
      <c r="B26" s="13" t="s">
        <v>91</v>
      </c>
      <c r="C26" s="61">
        <v>15000</v>
      </c>
      <c r="D26" s="12"/>
      <c r="E26" s="12"/>
      <c r="F26" s="98"/>
      <c r="G26" s="98"/>
    </row>
    <row r="27" spans="1:7" s="62" customFormat="1" ht="22.5" customHeight="1" x14ac:dyDescent="0.35">
      <c r="A27" s="7"/>
      <c r="B27" s="13" t="s">
        <v>92</v>
      </c>
      <c r="C27" s="61">
        <v>12000</v>
      </c>
      <c r="D27" s="12"/>
      <c r="E27" s="12"/>
      <c r="F27" s="98"/>
      <c r="G27" s="98"/>
    </row>
    <row r="28" spans="1:7" s="62" customFormat="1" ht="22.5" customHeight="1" x14ac:dyDescent="0.35">
      <c r="A28" s="7"/>
      <c r="B28" s="13" t="s">
        <v>93</v>
      </c>
      <c r="C28" s="61">
        <v>5000</v>
      </c>
      <c r="D28" s="12"/>
      <c r="E28" s="12"/>
      <c r="F28" s="98"/>
      <c r="G28" s="98"/>
    </row>
    <row r="29" spans="1:7" s="62" customFormat="1" ht="22.5" customHeight="1" x14ac:dyDescent="0.35">
      <c r="A29" s="7"/>
      <c r="B29" s="18" t="s">
        <v>94</v>
      </c>
      <c r="C29" s="61">
        <v>5000</v>
      </c>
      <c r="D29" s="12"/>
      <c r="E29" s="12"/>
      <c r="F29" s="98"/>
      <c r="G29" s="98"/>
    </row>
    <row r="30" spans="1:7" s="62" customFormat="1" ht="22.5" customHeight="1" x14ac:dyDescent="0.35">
      <c r="A30" s="7"/>
      <c r="B30" s="13" t="s">
        <v>95</v>
      </c>
      <c r="C30" s="61">
        <v>10000</v>
      </c>
      <c r="D30" s="12"/>
      <c r="E30" s="12"/>
      <c r="F30" s="98"/>
      <c r="G30" s="98"/>
    </row>
    <row r="31" spans="1:7" s="6" customFormat="1" ht="22.5" hidden="1" customHeight="1" x14ac:dyDescent="0.35">
      <c r="A31" s="7"/>
      <c r="B31" s="13" t="s">
        <v>96</v>
      </c>
      <c r="C31" s="61">
        <v>0</v>
      </c>
      <c r="D31" s="12"/>
      <c r="E31" s="12"/>
      <c r="F31" s="70"/>
      <c r="G31" s="70"/>
    </row>
    <row r="32" spans="1:7" ht="22.5" customHeight="1" x14ac:dyDescent="0.35">
      <c r="A32" s="70">
        <v>2</v>
      </c>
      <c r="B32" s="24" t="s">
        <v>78</v>
      </c>
      <c r="C32" s="140">
        <f>SUM(C33:C35)</f>
        <v>500000</v>
      </c>
      <c r="D32" s="10"/>
      <c r="E32" s="10"/>
      <c r="F32" s="10"/>
      <c r="G32" s="10"/>
    </row>
    <row r="33" spans="1:7" ht="22.5" customHeight="1" x14ac:dyDescent="0.35">
      <c r="A33" s="70"/>
      <c r="B33" s="66" t="s">
        <v>368</v>
      </c>
      <c r="C33" s="58">
        <v>400000</v>
      </c>
      <c r="D33" s="101"/>
      <c r="E33" s="10"/>
      <c r="F33" s="10"/>
      <c r="G33" s="10"/>
    </row>
    <row r="34" spans="1:7" ht="22.5" customHeight="1" x14ac:dyDescent="0.35">
      <c r="A34" s="37"/>
      <c r="B34" s="54" t="s">
        <v>369</v>
      </c>
      <c r="C34" s="71">
        <v>100000</v>
      </c>
      <c r="D34" s="10"/>
      <c r="E34" s="10"/>
      <c r="F34" s="10"/>
      <c r="G34" s="10"/>
    </row>
    <row r="35" spans="1:7" ht="22.5" hidden="1" customHeight="1" x14ac:dyDescent="0.35">
      <c r="A35" s="37"/>
      <c r="B35" s="54" t="s">
        <v>370</v>
      </c>
      <c r="C35" s="71"/>
      <c r="D35" s="10"/>
      <c r="E35" s="10"/>
      <c r="F35" s="10"/>
      <c r="G35" s="10"/>
    </row>
    <row r="36" spans="1:7" ht="22.5" customHeight="1" x14ac:dyDescent="0.35">
      <c r="A36" s="70">
        <v>3</v>
      </c>
      <c r="B36" s="24" t="s">
        <v>79</v>
      </c>
      <c r="C36" s="140">
        <f>SUM(C37)</f>
        <v>100000</v>
      </c>
      <c r="D36" s="10"/>
      <c r="E36" s="10"/>
      <c r="F36" s="10"/>
      <c r="G36" s="10"/>
    </row>
    <row r="37" spans="1:7" ht="22.5" customHeight="1" x14ac:dyDescent="0.35">
      <c r="A37" s="37"/>
      <c r="B37" s="54" t="s">
        <v>371</v>
      </c>
      <c r="C37" s="72">
        <v>100000</v>
      </c>
      <c r="D37" s="10"/>
      <c r="E37" s="10"/>
      <c r="F37" s="10"/>
      <c r="G37" s="10"/>
    </row>
    <row r="38" spans="1:7" ht="22.5" customHeight="1" x14ac:dyDescent="0.35">
      <c r="A38" s="23"/>
      <c r="B38" s="20" t="s">
        <v>26</v>
      </c>
      <c r="C38" s="160">
        <f>C19+C32+C36</f>
        <v>1067250</v>
      </c>
      <c r="D38" s="14"/>
      <c r="E38" s="14"/>
      <c r="F38" s="14"/>
      <c r="G38" s="14"/>
    </row>
    <row r="39" spans="1:7" ht="22.5" customHeight="1" x14ac:dyDescent="0.35">
      <c r="A39" s="22"/>
      <c r="B39" s="20" t="s">
        <v>24</v>
      </c>
      <c r="C39" s="197" t="s">
        <v>391</v>
      </c>
      <c r="D39" s="20" t="s">
        <v>374</v>
      </c>
      <c r="E39" s="20" t="s">
        <v>389</v>
      </c>
      <c r="F39" s="20" t="s">
        <v>375</v>
      </c>
      <c r="G39" s="198"/>
    </row>
    <row r="40" spans="1:7" ht="22.5" customHeight="1" x14ac:dyDescent="0.35">
      <c r="A40" s="7">
        <v>1</v>
      </c>
      <c r="B40" s="37" t="s">
        <v>46</v>
      </c>
      <c r="C40" s="140">
        <f>SUM(C41:C48)</f>
        <v>33000000</v>
      </c>
      <c r="D40" s="10"/>
      <c r="E40" s="11"/>
      <c r="F40" s="10"/>
      <c r="G40" s="10"/>
    </row>
    <row r="41" spans="1:7" ht="22.5" hidden="1" customHeight="1" x14ac:dyDescent="0.35">
      <c r="A41" s="7"/>
      <c r="B41" s="73" t="s">
        <v>145</v>
      </c>
      <c r="C41" s="58">
        <v>0</v>
      </c>
      <c r="D41" s="10"/>
      <c r="E41" s="10"/>
      <c r="F41" s="10"/>
      <c r="G41" s="10"/>
    </row>
    <row r="42" spans="1:7" ht="22.5" hidden="1" customHeight="1" x14ac:dyDescent="0.35">
      <c r="A42" s="7"/>
      <c r="B42" s="73" t="s">
        <v>146</v>
      </c>
      <c r="C42" s="58">
        <v>0</v>
      </c>
      <c r="D42" s="10"/>
      <c r="E42" s="10"/>
      <c r="F42" s="10"/>
      <c r="G42" s="10"/>
    </row>
    <row r="43" spans="1:7" ht="22.5" hidden="1" customHeight="1" x14ac:dyDescent="0.35">
      <c r="A43" s="7"/>
      <c r="B43" s="18" t="s">
        <v>184</v>
      </c>
      <c r="C43" s="58">
        <v>0</v>
      </c>
      <c r="D43" s="10"/>
      <c r="E43" s="10"/>
      <c r="F43" s="10"/>
      <c r="G43" s="10"/>
    </row>
    <row r="44" spans="1:7" ht="22.5" hidden="1" customHeight="1" x14ac:dyDescent="0.35">
      <c r="A44" s="7"/>
      <c r="B44" s="18" t="s">
        <v>147</v>
      </c>
      <c r="C44" s="58">
        <v>0</v>
      </c>
      <c r="D44" s="10"/>
      <c r="E44" s="10"/>
      <c r="F44" s="10"/>
      <c r="G44" s="10"/>
    </row>
    <row r="45" spans="1:7" ht="22.5" hidden="1" customHeight="1" x14ac:dyDescent="0.35">
      <c r="A45" s="7"/>
      <c r="B45" s="73" t="s">
        <v>185</v>
      </c>
      <c r="C45" s="58"/>
      <c r="D45" s="10"/>
      <c r="E45" s="10"/>
      <c r="F45" s="10"/>
      <c r="G45" s="10"/>
    </row>
    <row r="46" spans="1:7" ht="22.5" hidden="1" customHeight="1" x14ac:dyDescent="0.35">
      <c r="A46" s="7"/>
      <c r="B46" s="18" t="s">
        <v>186</v>
      </c>
      <c r="C46" s="58"/>
      <c r="D46" s="10"/>
      <c r="E46" s="10"/>
      <c r="F46" s="10"/>
      <c r="G46" s="10"/>
    </row>
    <row r="47" spans="1:7" ht="22.5" customHeight="1" x14ac:dyDescent="0.35">
      <c r="A47" s="7"/>
      <c r="B47" s="18" t="s">
        <v>187</v>
      </c>
      <c r="C47" s="58">
        <v>33000000</v>
      </c>
      <c r="D47" s="10"/>
      <c r="E47" s="10"/>
      <c r="F47" s="10"/>
      <c r="G47" s="10"/>
    </row>
    <row r="48" spans="1:7" ht="22.5" hidden="1" customHeight="1" x14ac:dyDescent="0.35">
      <c r="A48" s="7"/>
      <c r="B48" s="18" t="s">
        <v>188</v>
      </c>
      <c r="C48" s="58"/>
      <c r="D48" s="10"/>
      <c r="E48" s="10"/>
      <c r="F48" s="10"/>
      <c r="G48" s="10"/>
    </row>
    <row r="49" spans="1:7" ht="22.5" customHeight="1" x14ac:dyDescent="0.35">
      <c r="A49" s="7">
        <v>2</v>
      </c>
      <c r="B49" s="37" t="s">
        <v>31</v>
      </c>
      <c r="C49" s="140">
        <f>SUM(C50:C57)</f>
        <v>2400000</v>
      </c>
      <c r="D49" s="10"/>
      <c r="E49" s="10"/>
      <c r="F49" s="10"/>
      <c r="G49" s="10"/>
    </row>
    <row r="50" spans="1:7" s="6" customFormat="1" ht="42" x14ac:dyDescent="0.35">
      <c r="A50" s="7"/>
      <c r="B50" s="74" t="s">
        <v>100</v>
      </c>
      <c r="C50" s="75">
        <v>2000000</v>
      </c>
      <c r="D50" s="70"/>
      <c r="E50" s="70"/>
      <c r="F50" s="70"/>
      <c r="G50" s="70"/>
    </row>
    <row r="51" spans="1:7" ht="42" x14ac:dyDescent="0.35">
      <c r="A51" s="7"/>
      <c r="B51" s="76" t="s">
        <v>101</v>
      </c>
      <c r="C51" s="75">
        <v>400000</v>
      </c>
      <c r="D51" s="10"/>
      <c r="E51" s="10"/>
      <c r="F51" s="10"/>
      <c r="G51" s="10"/>
    </row>
    <row r="52" spans="1:7" ht="42" hidden="1" x14ac:dyDescent="0.35">
      <c r="A52" s="7"/>
      <c r="B52" s="74" t="s">
        <v>143</v>
      </c>
      <c r="C52" s="75"/>
      <c r="D52" s="10"/>
      <c r="E52" s="10"/>
      <c r="F52" s="10"/>
      <c r="G52" s="10"/>
    </row>
    <row r="53" spans="1:7" ht="42" hidden="1" x14ac:dyDescent="0.35">
      <c r="A53" s="7"/>
      <c r="B53" s="74" t="s">
        <v>102</v>
      </c>
      <c r="C53" s="75"/>
      <c r="D53" s="10"/>
      <c r="E53" s="10"/>
      <c r="F53" s="10"/>
      <c r="G53" s="10"/>
    </row>
    <row r="54" spans="1:7" ht="42" hidden="1" x14ac:dyDescent="0.35">
      <c r="A54" s="7"/>
      <c r="B54" s="74" t="s">
        <v>103</v>
      </c>
      <c r="C54" s="75"/>
      <c r="D54" s="10"/>
      <c r="E54" s="10"/>
      <c r="F54" s="10"/>
      <c r="G54" s="10"/>
    </row>
    <row r="55" spans="1:7" ht="42" hidden="1" x14ac:dyDescent="0.35">
      <c r="A55" s="7"/>
      <c r="B55" s="74" t="s">
        <v>104</v>
      </c>
      <c r="C55" s="75"/>
      <c r="D55" s="10"/>
      <c r="E55" s="10"/>
      <c r="F55" s="10"/>
      <c r="G55" s="10"/>
    </row>
    <row r="56" spans="1:7" ht="42" hidden="1" x14ac:dyDescent="0.35">
      <c r="A56" s="7"/>
      <c r="B56" s="74" t="s">
        <v>105</v>
      </c>
      <c r="C56" s="75"/>
      <c r="D56" s="10"/>
      <c r="E56" s="10"/>
      <c r="F56" s="10"/>
      <c r="G56" s="10"/>
    </row>
    <row r="57" spans="1:7" ht="42" hidden="1" x14ac:dyDescent="0.35">
      <c r="A57" s="7"/>
      <c r="B57" s="74" t="s">
        <v>106</v>
      </c>
      <c r="C57" s="75"/>
      <c r="D57" s="10"/>
      <c r="E57" s="10"/>
      <c r="F57" s="10"/>
      <c r="G57" s="10"/>
    </row>
    <row r="58" spans="1:7" s="55" customFormat="1" ht="22.5" customHeight="1" x14ac:dyDescent="0.35">
      <c r="A58" s="7">
        <v>3</v>
      </c>
      <c r="B58" s="40" t="s">
        <v>32</v>
      </c>
      <c r="C58" s="140">
        <f>SUM(C59:C60)</f>
        <v>140000</v>
      </c>
      <c r="D58" s="99"/>
      <c r="E58" s="99"/>
      <c r="F58" s="99"/>
      <c r="G58" s="99"/>
    </row>
    <row r="59" spans="1:7" ht="22.5" customHeight="1" x14ac:dyDescent="0.35">
      <c r="A59" s="7"/>
      <c r="B59" s="54" t="s">
        <v>108</v>
      </c>
      <c r="C59" s="68">
        <v>20000</v>
      </c>
      <c r="D59" s="10"/>
      <c r="E59" s="100"/>
      <c r="F59" s="10"/>
      <c r="G59" s="10"/>
    </row>
    <row r="60" spans="1:7" ht="22.5" customHeight="1" x14ac:dyDescent="0.35">
      <c r="A60" s="7"/>
      <c r="B60" s="56" t="s">
        <v>109</v>
      </c>
      <c r="C60" s="68">
        <v>120000</v>
      </c>
      <c r="D60" s="10"/>
      <c r="E60" s="100"/>
      <c r="F60" s="10"/>
      <c r="G60" s="10"/>
    </row>
    <row r="61" spans="1:7" s="55" customFormat="1" ht="22.5" customHeight="1" x14ac:dyDescent="0.35">
      <c r="A61" s="7">
        <v>4</v>
      </c>
      <c r="B61" s="40" t="s">
        <v>107</v>
      </c>
      <c r="C61" s="142">
        <f>SUM(C62:C72)</f>
        <v>6850000</v>
      </c>
      <c r="D61" s="99"/>
      <c r="E61" s="99"/>
      <c r="F61" s="99"/>
      <c r="G61" s="99"/>
    </row>
    <row r="62" spans="1:7" ht="22.5" customHeight="1" x14ac:dyDescent="0.35">
      <c r="A62" s="7"/>
      <c r="B62" s="54" t="s">
        <v>110</v>
      </c>
      <c r="C62" s="71">
        <v>2500000</v>
      </c>
      <c r="D62" s="11"/>
      <c r="E62" s="11"/>
      <c r="F62" s="10"/>
      <c r="G62" s="10"/>
    </row>
    <row r="63" spans="1:7" ht="22.5" customHeight="1" x14ac:dyDescent="0.35">
      <c r="A63" s="7"/>
      <c r="B63" s="54" t="s">
        <v>111</v>
      </c>
      <c r="C63" s="71">
        <v>1200000</v>
      </c>
      <c r="D63" s="11"/>
      <c r="E63" s="11"/>
      <c r="F63" s="10"/>
      <c r="G63" s="10"/>
    </row>
    <row r="64" spans="1:7" ht="22.5" customHeight="1" x14ac:dyDescent="0.35">
      <c r="A64" s="7"/>
      <c r="B64" s="25" t="s">
        <v>112</v>
      </c>
      <c r="C64" s="71">
        <v>1200000</v>
      </c>
      <c r="D64" s="11"/>
      <c r="E64" s="11"/>
      <c r="F64" s="10"/>
      <c r="G64" s="10"/>
    </row>
    <row r="65" spans="1:7" ht="22.5" customHeight="1" x14ac:dyDescent="0.35">
      <c r="A65" s="7"/>
      <c r="B65" s="79" t="s">
        <v>113</v>
      </c>
      <c r="C65" s="71">
        <v>500000</v>
      </c>
      <c r="D65" s="11"/>
      <c r="E65" s="11"/>
      <c r="F65" s="10"/>
      <c r="G65" s="10"/>
    </row>
    <row r="66" spans="1:7" ht="22.5" customHeight="1" x14ac:dyDescent="0.35">
      <c r="A66" s="7"/>
      <c r="B66" s="79" t="s">
        <v>114</v>
      </c>
      <c r="C66" s="71">
        <v>500000</v>
      </c>
      <c r="D66" s="11"/>
      <c r="E66" s="11"/>
      <c r="F66" s="10"/>
      <c r="G66" s="10"/>
    </row>
    <row r="67" spans="1:7" ht="22.5" customHeight="1" x14ac:dyDescent="0.35">
      <c r="A67" s="7"/>
      <c r="B67" s="79" t="s">
        <v>115</v>
      </c>
      <c r="C67" s="71">
        <v>720000</v>
      </c>
      <c r="D67" s="11"/>
      <c r="E67" s="11"/>
      <c r="F67" s="10"/>
      <c r="G67" s="10"/>
    </row>
    <row r="68" spans="1:7" ht="22.5" customHeight="1" x14ac:dyDescent="0.35">
      <c r="A68" s="7"/>
      <c r="B68" s="79" t="s">
        <v>116</v>
      </c>
      <c r="C68" s="71">
        <v>30000</v>
      </c>
      <c r="D68" s="11"/>
      <c r="E68" s="11"/>
      <c r="F68" s="10"/>
      <c r="G68" s="10"/>
    </row>
    <row r="69" spans="1:7" ht="22.5" customHeight="1" x14ac:dyDescent="0.35">
      <c r="A69" s="7"/>
      <c r="B69" s="79" t="s">
        <v>117</v>
      </c>
      <c r="C69" s="71">
        <v>30000</v>
      </c>
      <c r="D69" s="11"/>
      <c r="E69" s="11"/>
      <c r="F69" s="10"/>
      <c r="G69" s="10"/>
    </row>
    <row r="70" spans="1:7" ht="22.5" customHeight="1" x14ac:dyDescent="0.35">
      <c r="A70" s="7"/>
      <c r="B70" s="79" t="s">
        <v>118</v>
      </c>
      <c r="C70" s="71">
        <v>80000</v>
      </c>
      <c r="D70" s="11"/>
      <c r="E70" s="11"/>
      <c r="F70" s="10"/>
      <c r="G70" s="10"/>
    </row>
    <row r="71" spans="1:7" ht="22.5" customHeight="1" x14ac:dyDescent="0.35">
      <c r="A71" s="7"/>
      <c r="B71" s="79" t="s">
        <v>119</v>
      </c>
      <c r="C71" s="71">
        <v>30000</v>
      </c>
      <c r="D71" s="11"/>
      <c r="E71" s="11"/>
      <c r="F71" s="10"/>
      <c r="G71" s="10"/>
    </row>
    <row r="72" spans="1:7" ht="22.5" customHeight="1" x14ac:dyDescent="0.35">
      <c r="A72" s="7"/>
      <c r="B72" s="54" t="s">
        <v>120</v>
      </c>
      <c r="C72" s="71">
        <v>60000</v>
      </c>
      <c r="D72" s="11"/>
      <c r="E72" s="11"/>
      <c r="F72" s="10"/>
      <c r="G72" s="10"/>
    </row>
    <row r="73" spans="1:7" s="55" customFormat="1" ht="22.5" customHeight="1" x14ac:dyDescent="0.35">
      <c r="A73" s="7">
        <v>5</v>
      </c>
      <c r="B73" s="40" t="s">
        <v>33</v>
      </c>
      <c r="C73" s="142">
        <f>SUM(C74:C76)</f>
        <v>50000</v>
      </c>
      <c r="D73" s="99"/>
      <c r="E73" s="99"/>
      <c r="F73" s="99"/>
      <c r="G73" s="99"/>
    </row>
    <row r="74" spans="1:7" ht="22.5" customHeight="1" x14ac:dyDescent="0.35">
      <c r="A74" s="7"/>
      <c r="B74" s="54" t="s">
        <v>144</v>
      </c>
      <c r="C74" s="57">
        <v>20000</v>
      </c>
      <c r="D74" s="10"/>
      <c r="E74" s="10"/>
      <c r="F74" s="10"/>
      <c r="G74" s="10"/>
    </row>
    <row r="75" spans="1:7" ht="22.5" customHeight="1" x14ac:dyDescent="0.35">
      <c r="A75" s="7"/>
      <c r="B75" s="56" t="s">
        <v>155</v>
      </c>
      <c r="C75" s="57">
        <v>10000</v>
      </c>
      <c r="D75" s="10"/>
      <c r="E75" s="10"/>
      <c r="F75" s="10"/>
      <c r="G75" s="10"/>
    </row>
    <row r="76" spans="1:7" ht="22.5" customHeight="1" x14ac:dyDescent="0.35">
      <c r="A76" s="7"/>
      <c r="B76" s="56" t="s">
        <v>156</v>
      </c>
      <c r="C76" s="57">
        <v>20000</v>
      </c>
      <c r="D76" s="10"/>
      <c r="E76" s="10"/>
      <c r="F76" s="10"/>
      <c r="G76" s="10"/>
    </row>
    <row r="77" spans="1:7" ht="22.5" customHeight="1" x14ac:dyDescent="0.35">
      <c r="A77" s="22"/>
      <c r="B77" s="20" t="s">
        <v>24</v>
      </c>
      <c r="C77" s="197" t="s">
        <v>391</v>
      </c>
      <c r="D77" s="20" t="s">
        <v>374</v>
      </c>
      <c r="E77" s="20" t="s">
        <v>389</v>
      </c>
      <c r="F77" s="20" t="s">
        <v>375</v>
      </c>
      <c r="G77" s="198"/>
    </row>
    <row r="78" spans="1:7" s="48" customFormat="1" ht="22.5" customHeight="1" x14ac:dyDescent="0.35">
      <c r="A78" s="7">
        <v>6</v>
      </c>
      <c r="B78" s="42" t="s">
        <v>34</v>
      </c>
      <c r="C78" s="142">
        <f>SUM(C79:C84)</f>
        <v>960000</v>
      </c>
      <c r="D78" s="99"/>
      <c r="E78" s="77"/>
      <c r="F78" s="99"/>
      <c r="G78" s="99"/>
    </row>
    <row r="79" spans="1:7" s="1" customFormat="1" ht="22.5" customHeight="1" x14ac:dyDescent="0.35">
      <c r="A79" s="7"/>
      <c r="B79" s="49" t="s">
        <v>121</v>
      </c>
      <c r="C79" s="161">
        <v>100000</v>
      </c>
      <c r="D79" s="10"/>
      <c r="E79" s="10"/>
      <c r="F79" s="10"/>
      <c r="G79" s="10"/>
    </row>
    <row r="80" spans="1:7" s="1" customFormat="1" ht="22.5" customHeight="1" x14ac:dyDescent="0.35">
      <c r="A80" s="7"/>
      <c r="B80" s="50" t="s">
        <v>122</v>
      </c>
      <c r="C80" s="161">
        <v>780000</v>
      </c>
      <c r="D80" s="10"/>
      <c r="E80" s="10"/>
      <c r="F80" s="10"/>
      <c r="G80" s="10"/>
    </row>
    <row r="81" spans="1:7" s="1" customFormat="1" ht="22.5" customHeight="1" x14ac:dyDescent="0.35">
      <c r="A81" s="7"/>
      <c r="B81" s="50" t="s">
        <v>123</v>
      </c>
      <c r="C81" s="161">
        <v>50000</v>
      </c>
      <c r="D81" s="10"/>
      <c r="E81" s="10"/>
      <c r="F81" s="10"/>
      <c r="G81" s="10"/>
    </row>
    <row r="82" spans="1:7" s="1" customFormat="1" ht="22.5" customHeight="1" x14ac:dyDescent="0.35">
      <c r="A82" s="7"/>
      <c r="B82" s="50" t="s">
        <v>148</v>
      </c>
      <c r="C82" s="161">
        <v>20000</v>
      </c>
      <c r="D82" s="10"/>
      <c r="E82" s="10"/>
      <c r="F82" s="10"/>
      <c r="G82" s="10"/>
    </row>
    <row r="83" spans="1:7" s="1" customFormat="1" ht="22.5" customHeight="1" x14ac:dyDescent="0.35">
      <c r="A83" s="7"/>
      <c r="B83" s="52" t="s">
        <v>149</v>
      </c>
      <c r="C83" s="161">
        <v>10000</v>
      </c>
      <c r="D83" s="10"/>
      <c r="E83" s="10"/>
      <c r="F83" s="10"/>
      <c r="G83" s="10"/>
    </row>
    <row r="84" spans="1:7" s="1" customFormat="1" ht="22.5" hidden="1" customHeight="1" x14ac:dyDescent="0.35">
      <c r="A84" s="7"/>
      <c r="B84" s="25" t="s">
        <v>150</v>
      </c>
      <c r="C84" s="161">
        <v>0</v>
      </c>
      <c r="D84" s="10"/>
      <c r="E84" s="10"/>
      <c r="F84" s="10"/>
      <c r="G84" s="10"/>
    </row>
    <row r="85" spans="1:7" s="48" customFormat="1" ht="22.5" customHeight="1" x14ac:dyDescent="0.35">
      <c r="A85" s="7">
        <v>7</v>
      </c>
      <c r="B85" s="42" t="s">
        <v>35</v>
      </c>
      <c r="C85" s="142">
        <f>SUM(C86:C90)</f>
        <v>200000</v>
      </c>
      <c r="D85" s="99"/>
      <c r="E85" s="99"/>
      <c r="F85" s="99"/>
      <c r="G85" s="99"/>
    </row>
    <row r="86" spans="1:7" ht="22.5" customHeight="1" x14ac:dyDescent="0.35">
      <c r="A86" s="7"/>
      <c r="B86" s="53" t="s">
        <v>124</v>
      </c>
      <c r="C86" s="161">
        <v>100000</v>
      </c>
      <c r="D86" s="10"/>
      <c r="E86" s="10"/>
      <c r="F86" s="10"/>
      <c r="G86" s="10"/>
    </row>
    <row r="87" spans="1:7" ht="22.5" customHeight="1" x14ac:dyDescent="0.35">
      <c r="A87" s="7"/>
      <c r="B87" s="25" t="s">
        <v>151</v>
      </c>
      <c r="C87" s="141">
        <v>50000</v>
      </c>
      <c r="D87" s="10"/>
      <c r="E87" s="10"/>
      <c r="F87" s="10"/>
      <c r="G87" s="10"/>
    </row>
    <row r="88" spans="1:7" ht="22.5" customHeight="1" x14ac:dyDescent="0.35">
      <c r="A88" s="7"/>
      <c r="B88" s="50" t="s">
        <v>152</v>
      </c>
      <c r="C88" s="141">
        <v>50000</v>
      </c>
      <c r="D88" s="10"/>
      <c r="E88" s="10"/>
      <c r="F88" s="10"/>
      <c r="G88" s="10"/>
    </row>
    <row r="89" spans="1:7" ht="22.5" hidden="1" customHeight="1" x14ac:dyDescent="0.35">
      <c r="A89" s="7"/>
      <c r="B89" s="54" t="s">
        <v>153</v>
      </c>
      <c r="C89" s="141">
        <v>0</v>
      </c>
      <c r="D89" s="10"/>
      <c r="E89" s="10"/>
      <c r="F89" s="10"/>
      <c r="G89" s="10"/>
    </row>
    <row r="90" spans="1:7" ht="22.5" hidden="1" customHeight="1" x14ac:dyDescent="0.35">
      <c r="A90" s="7"/>
      <c r="B90" s="25" t="s">
        <v>154</v>
      </c>
      <c r="C90" s="162" t="s">
        <v>4</v>
      </c>
      <c r="D90" s="10"/>
      <c r="E90" s="10"/>
      <c r="F90" s="10"/>
      <c r="G90" s="10"/>
    </row>
    <row r="91" spans="1:7" s="55" customFormat="1" ht="22.5" customHeight="1" x14ac:dyDescent="0.35">
      <c r="A91" s="7">
        <v>8</v>
      </c>
      <c r="B91" s="42" t="s">
        <v>36</v>
      </c>
      <c r="C91" s="142">
        <f>SUM(C92:C102)</f>
        <v>220000</v>
      </c>
      <c r="D91" s="99"/>
      <c r="E91" s="99"/>
      <c r="F91" s="99"/>
      <c r="G91" s="99"/>
    </row>
    <row r="92" spans="1:7" ht="22.5" customHeight="1" x14ac:dyDescent="0.35">
      <c r="A92" s="7"/>
      <c r="B92" s="56" t="s">
        <v>160</v>
      </c>
      <c r="C92" s="57">
        <v>10000</v>
      </c>
      <c r="D92" s="10"/>
      <c r="E92" s="10"/>
      <c r="F92" s="10"/>
      <c r="G92" s="10"/>
    </row>
    <row r="93" spans="1:7" ht="22.5" customHeight="1" x14ac:dyDescent="0.35">
      <c r="A93" s="7"/>
      <c r="B93" s="56" t="s">
        <v>161</v>
      </c>
      <c r="C93" s="57">
        <v>20000</v>
      </c>
      <c r="D93" s="10"/>
      <c r="E93" s="10"/>
      <c r="F93" s="10"/>
      <c r="G93" s="10"/>
    </row>
    <row r="94" spans="1:7" ht="22.5" customHeight="1" x14ac:dyDescent="0.35">
      <c r="A94" s="7"/>
      <c r="B94" s="56" t="s">
        <v>162</v>
      </c>
      <c r="C94" s="57">
        <v>100000</v>
      </c>
      <c r="D94" s="10"/>
      <c r="E94" s="10"/>
      <c r="F94" s="10"/>
      <c r="G94" s="10"/>
    </row>
    <row r="95" spans="1:7" ht="22.5" customHeight="1" x14ac:dyDescent="0.35">
      <c r="A95" s="7"/>
      <c r="B95" s="56" t="s">
        <v>175</v>
      </c>
      <c r="C95" s="57">
        <v>50000</v>
      </c>
      <c r="D95" s="10"/>
      <c r="E95" s="10"/>
      <c r="F95" s="10"/>
      <c r="G95" s="10"/>
    </row>
    <row r="96" spans="1:7" ht="22.5" hidden="1" customHeight="1" x14ac:dyDescent="0.35">
      <c r="A96" s="7"/>
      <c r="B96" s="56" t="s">
        <v>176</v>
      </c>
      <c r="C96" s="57" t="s">
        <v>4</v>
      </c>
      <c r="D96" s="10"/>
      <c r="E96" s="10"/>
      <c r="F96" s="10"/>
      <c r="G96" s="10"/>
    </row>
    <row r="97" spans="1:7" ht="22.5" hidden="1" customHeight="1" x14ac:dyDescent="0.35">
      <c r="A97" s="7"/>
      <c r="B97" s="56" t="s">
        <v>177</v>
      </c>
      <c r="C97" s="57" t="s">
        <v>4</v>
      </c>
      <c r="D97" s="10"/>
      <c r="E97" s="10"/>
      <c r="F97" s="10"/>
      <c r="G97" s="10"/>
    </row>
    <row r="98" spans="1:7" ht="22.5" hidden="1" customHeight="1" x14ac:dyDescent="0.35">
      <c r="A98" s="7"/>
      <c r="B98" s="56" t="s">
        <v>178</v>
      </c>
      <c r="C98" s="57" t="s">
        <v>4</v>
      </c>
      <c r="D98" s="10"/>
      <c r="E98" s="10"/>
      <c r="F98" s="10"/>
      <c r="G98" s="10"/>
    </row>
    <row r="99" spans="1:7" ht="22.5" hidden="1" customHeight="1" x14ac:dyDescent="0.35">
      <c r="A99" s="7"/>
      <c r="B99" s="56" t="s">
        <v>179</v>
      </c>
      <c r="C99" s="57" t="s">
        <v>4</v>
      </c>
      <c r="D99" s="10"/>
      <c r="E99" s="10"/>
      <c r="F99" s="10"/>
      <c r="G99" s="10"/>
    </row>
    <row r="100" spans="1:7" ht="22.5" customHeight="1" x14ac:dyDescent="0.35">
      <c r="A100" s="7"/>
      <c r="B100" s="56" t="s">
        <v>180</v>
      </c>
      <c r="C100" s="57">
        <v>10000</v>
      </c>
      <c r="D100" s="10"/>
      <c r="E100" s="10"/>
      <c r="F100" s="10"/>
      <c r="G100" s="10"/>
    </row>
    <row r="101" spans="1:7" ht="22.5" customHeight="1" x14ac:dyDescent="0.35">
      <c r="A101" s="7"/>
      <c r="B101" s="56" t="s">
        <v>181</v>
      </c>
      <c r="C101" s="57">
        <v>10000</v>
      </c>
      <c r="D101" s="10"/>
      <c r="E101" s="10"/>
      <c r="F101" s="10"/>
      <c r="G101" s="10"/>
    </row>
    <row r="102" spans="1:7" ht="22.5" customHeight="1" x14ac:dyDescent="0.35">
      <c r="A102" s="7"/>
      <c r="B102" s="56" t="s">
        <v>182</v>
      </c>
      <c r="C102" s="57">
        <v>20000</v>
      </c>
      <c r="D102" s="10"/>
      <c r="E102" s="10"/>
      <c r="F102" s="10"/>
      <c r="G102" s="10"/>
    </row>
    <row r="103" spans="1:7" s="55" customFormat="1" ht="22.5" customHeight="1" x14ac:dyDescent="0.35">
      <c r="A103" s="7">
        <v>9</v>
      </c>
      <c r="B103" s="42" t="s">
        <v>37</v>
      </c>
      <c r="C103" s="142">
        <f>SUM(C104:C114)</f>
        <v>390000</v>
      </c>
      <c r="D103" s="99"/>
      <c r="E103" s="99"/>
      <c r="F103" s="99"/>
      <c r="G103" s="99"/>
    </row>
    <row r="104" spans="1:7" ht="22.5" customHeight="1" x14ac:dyDescent="0.35">
      <c r="A104" s="7"/>
      <c r="B104" s="50" t="s">
        <v>163</v>
      </c>
      <c r="C104" s="58">
        <v>50000</v>
      </c>
      <c r="D104" s="11"/>
      <c r="E104" s="11"/>
      <c r="F104" s="10"/>
      <c r="G104" s="10"/>
    </row>
    <row r="105" spans="1:7" ht="22.5" hidden="1" customHeight="1" x14ac:dyDescent="0.35">
      <c r="A105" s="7"/>
      <c r="B105" s="73" t="s">
        <v>164</v>
      </c>
      <c r="C105" s="119"/>
      <c r="D105" s="11"/>
      <c r="E105" s="11"/>
      <c r="F105" s="10"/>
      <c r="G105" s="10"/>
    </row>
    <row r="106" spans="1:7" ht="22.5" hidden="1" customHeight="1" x14ac:dyDescent="0.35">
      <c r="A106" s="7"/>
      <c r="B106" s="73" t="s">
        <v>165</v>
      </c>
      <c r="C106" s="119"/>
      <c r="D106" s="11"/>
      <c r="E106" s="11"/>
      <c r="F106" s="10"/>
      <c r="G106" s="10"/>
    </row>
    <row r="107" spans="1:7" ht="22.5" customHeight="1" x14ac:dyDescent="0.35">
      <c r="A107" s="7"/>
      <c r="B107" s="13" t="s">
        <v>357</v>
      </c>
      <c r="C107" s="119">
        <v>40000</v>
      </c>
      <c r="D107" s="11"/>
      <c r="E107" s="11"/>
      <c r="F107" s="10"/>
      <c r="G107" s="10"/>
    </row>
    <row r="108" spans="1:7" ht="22.5" customHeight="1" x14ac:dyDescent="0.35">
      <c r="A108" s="7"/>
      <c r="B108" s="80" t="s">
        <v>358</v>
      </c>
      <c r="C108" s="148">
        <v>250000</v>
      </c>
      <c r="D108" s="11"/>
      <c r="E108" s="11"/>
      <c r="F108" s="10"/>
      <c r="G108" s="10"/>
    </row>
    <row r="109" spans="1:7" ht="22.5" hidden="1" customHeight="1" x14ac:dyDescent="0.35">
      <c r="A109" s="7"/>
      <c r="B109" s="13" t="s">
        <v>359</v>
      </c>
      <c r="C109" s="119"/>
      <c r="D109" s="11"/>
      <c r="E109" s="11"/>
      <c r="F109" s="10"/>
      <c r="G109" s="10"/>
    </row>
    <row r="110" spans="1:7" ht="22.5" hidden="1" customHeight="1" x14ac:dyDescent="0.35">
      <c r="A110" s="7"/>
      <c r="B110" s="18" t="s">
        <v>360</v>
      </c>
      <c r="C110" s="60"/>
      <c r="D110" s="11"/>
      <c r="E110" s="11"/>
      <c r="F110" s="10"/>
      <c r="G110" s="10"/>
    </row>
    <row r="111" spans="1:7" ht="22.5" hidden="1" customHeight="1" x14ac:dyDescent="0.35">
      <c r="A111" s="7"/>
      <c r="B111" s="81" t="s">
        <v>361</v>
      </c>
      <c r="C111" s="119"/>
      <c r="D111" s="11"/>
      <c r="E111" s="11"/>
      <c r="F111" s="10"/>
      <c r="G111" s="10"/>
    </row>
    <row r="112" spans="1:7" ht="22.5" customHeight="1" x14ac:dyDescent="0.35">
      <c r="A112" s="7"/>
      <c r="B112" s="13" t="s">
        <v>362</v>
      </c>
      <c r="C112" s="119">
        <v>50000</v>
      </c>
      <c r="D112" s="11"/>
      <c r="E112" s="11"/>
      <c r="F112" s="10"/>
      <c r="G112" s="10"/>
    </row>
    <row r="113" spans="1:7" ht="22.5" hidden="1" customHeight="1" x14ac:dyDescent="0.35">
      <c r="A113" s="7"/>
      <c r="B113" s="65" t="s">
        <v>363</v>
      </c>
      <c r="C113" s="119"/>
      <c r="D113" s="11"/>
      <c r="E113" s="11"/>
      <c r="F113" s="10"/>
      <c r="G113" s="10"/>
    </row>
    <row r="114" spans="1:7" ht="22.5" hidden="1" customHeight="1" x14ac:dyDescent="0.35">
      <c r="A114" s="7"/>
      <c r="B114" s="13" t="s">
        <v>166</v>
      </c>
      <c r="C114" s="119"/>
      <c r="D114" s="11"/>
      <c r="E114" s="11"/>
      <c r="F114" s="10"/>
      <c r="G114" s="10"/>
    </row>
    <row r="115" spans="1:7" s="82" customFormat="1" ht="22.5" customHeight="1" x14ac:dyDescent="0.35">
      <c r="A115" s="7">
        <v>10</v>
      </c>
      <c r="B115" s="37" t="s">
        <v>38</v>
      </c>
      <c r="C115" s="140">
        <f>SUM(C116:C119)</f>
        <v>655000</v>
      </c>
      <c r="D115" s="190"/>
      <c r="E115" s="190"/>
      <c r="F115" s="190"/>
      <c r="G115" s="190"/>
    </row>
    <row r="116" spans="1:7" ht="22.5" customHeight="1" x14ac:dyDescent="0.35">
      <c r="A116" s="7"/>
      <c r="B116" s="49" t="s">
        <v>132</v>
      </c>
      <c r="C116" s="68">
        <v>0</v>
      </c>
      <c r="D116" s="10"/>
      <c r="E116" s="10"/>
      <c r="F116" s="10"/>
      <c r="G116" s="10"/>
    </row>
    <row r="117" spans="1:7" ht="42" x14ac:dyDescent="0.35">
      <c r="A117" s="7"/>
      <c r="B117" s="25" t="s">
        <v>133</v>
      </c>
      <c r="C117" s="68">
        <v>400000</v>
      </c>
      <c r="D117" s="10"/>
      <c r="E117" s="10"/>
      <c r="F117" s="10"/>
      <c r="G117" s="10"/>
    </row>
    <row r="118" spans="1:7" ht="22.5" hidden="1" customHeight="1" x14ac:dyDescent="0.35">
      <c r="A118" s="7"/>
      <c r="B118" s="56" t="s">
        <v>134</v>
      </c>
      <c r="C118" s="68"/>
      <c r="D118" s="10"/>
      <c r="E118" s="10"/>
      <c r="F118" s="10"/>
      <c r="G118" s="10"/>
    </row>
    <row r="119" spans="1:7" ht="22.5" customHeight="1" x14ac:dyDescent="0.35">
      <c r="A119" s="7"/>
      <c r="B119" s="56" t="s">
        <v>138</v>
      </c>
      <c r="C119" s="68">
        <v>255000</v>
      </c>
      <c r="D119" s="10"/>
      <c r="E119" s="10"/>
      <c r="F119" s="10"/>
      <c r="G119" s="10"/>
    </row>
    <row r="120" spans="1:7" ht="22.5" customHeight="1" x14ac:dyDescent="0.4">
      <c r="A120" s="196"/>
      <c r="B120" s="41" t="s">
        <v>24</v>
      </c>
      <c r="C120" s="191" t="s">
        <v>391</v>
      </c>
      <c r="D120" s="41" t="s">
        <v>374</v>
      </c>
      <c r="E120" s="41" t="s">
        <v>389</v>
      </c>
      <c r="F120" s="41" t="s">
        <v>375</v>
      </c>
      <c r="G120" s="14"/>
    </row>
    <row r="121" spans="1:7" ht="22.5" customHeight="1" x14ac:dyDescent="0.35">
      <c r="A121" s="7">
        <v>11</v>
      </c>
      <c r="B121" s="42" t="s">
        <v>39</v>
      </c>
      <c r="C121" s="83">
        <f>SUM(C122:C125)</f>
        <v>75000</v>
      </c>
      <c r="D121" s="10"/>
      <c r="E121" s="10"/>
      <c r="F121" s="10"/>
      <c r="G121" s="10"/>
    </row>
    <row r="122" spans="1:7" ht="22.5" customHeight="1" x14ac:dyDescent="0.35">
      <c r="A122" s="7"/>
      <c r="B122" s="56" t="s">
        <v>139</v>
      </c>
      <c r="C122" s="68">
        <v>40000</v>
      </c>
      <c r="D122" s="10"/>
      <c r="E122" s="10"/>
      <c r="F122" s="10"/>
      <c r="G122" s="10"/>
    </row>
    <row r="123" spans="1:7" s="55" customFormat="1" ht="22.5" customHeight="1" x14ac:dyDescent="0.35">
      <c r="A123" s="39"/>
      <c r="B123" s="56" t="s">
        <v>140</v>
      </c>
      <c r="C123" s="63">
        <v>15000</v>
      </c>
      <c r="D123" s="99"/>
      <c r="E123" s="99"/>
      <c r="F123" s="99"/>
      <c r="G123" s="99"/>
    </row>
    <row r="124" spans="1:7" s="55" customFormat="1" ht="22.5" hidden="1" customHeight="1" x14ac:dyDescent="0.35">
      <c r="A124" s="39"/>
      <c r="B124" s="56" t="s">
        <v>141</v>
      </c>
      <c r="C124" s="63">
        <v>0</v>
      </c>
      <c r="D124" s="99"/>
      <c r="E124" s="99"/>
      <c r="F124" s="99"/>
      <c r="G124" s="99"/>
    </row>
    <row r="125" spans="1:7" s="55" customFormat="1" ht="22.5" customHeight="1" x14ac:dyDescent="0.35">
      <c r="A125" s="39"/>
      <c r="B125" s="56" t="s">
        <v>142</v>
      </c>
      <c r="C125" s="63">
        <v>20000</v>
      </c>
      <c r="D125" s="99"/>
      <c r="E125" s="99"/>
      <c r="F125" s="99"/>
      <c r="G125" s="99"/>
    </row>
    <row r="126" spans="1:7" s="55" customFormat="1" ht="22.5" customHeight="1" x14ac:dyDescent="0.35">
      <c r="A126" s="39">
        <v>11</v>
      </c>
      <c r="B126" s="9" t="s">
        <v>40</v>
      </c>
      <c r="C126" s="139">
        <f>SUM(C127:C130)</f>
        <v>65000</v>
      </c>
      <c r="D126" s="99"/>
      <c r="E126" s="99"/>
      <c r="F126" s="99"/>
      <c r="G126" s="99"/>
    </row>
    <row r="127" spans="1:7" s="55" customFormat="1" ht="22.5" customHeight="1" x14ac:dyDescent="0.35">
      <c r="A127" s="39"/>
      <c r="B127" s="56" t="s">
        <v>139</v>
      </c>
      <c r="C127" s="63">
        <v>30000</v>
      </c>
      <c r="D127" s="99"/>
      <c r="E127" s="99"/>
      <c r="F127" s="99"/>
      <c r="G127" s="99"/>
    </row>
    <row r="128" spans="1:7" s="55" customFormat="1" ht="22.5" customHeight="1" x14ac:dyDescent="0.35">
      <c r="A128" s="39"/>
      <c r="B128" s="56" t="s">
        <v>140</v>
      </c>
      <c r="C128" s="63">
        <v>15000</v>
      </c>
      <c r="D128" s="99"/>
      <c r="E128" s="99"/>
      <c r="F128" s="99"/>
      <c r="G128" s="99"/>
    </row>
    <row r="129" spans="1:7" s="55" customFormat="1" ht="22.5" hidden="1" customHeight="1" x14ac:dyDescent="0.35">
      <c r="A129" s="39"/>
      <c r="B129" s="56" t="s">
        <v>141</v>
      </c>
      <c r="C129" s="63">
        <v>0</v>
      </c>
      <c r="D129" s="99"/>
      <c r="E129" s="99"/>
      <c r="F129" s="99"/>
      <c r="G129" s="99"/>
    </row>
    <row r="130" spans="1:7" s="55" customFormat="1" ht="22.5" customHeight="1" x14ac:dyDescent="0.35">
      <c r="A130" s="39"/>
      <c r="B130" s="56" t="s">
        <v>142</v>
      </c>
      <c r="C130" s="63">
        <v>20000</v>
      </c>
      <c r="D130" s="99"/>
      <c r="E130" s="99"/>
      <c r="F130" s="99"/>
      <c r="G130" s="99"/>
    </row>
    <row r="131" spans="1:7" s="55" customFormat="1" ht="22.5" customHeight="1" x14ac:dyDescent="0.35">
      <c r="A131" s="39">
        <v>12</v>
      </c>
      <c r="B131" s="9" t="s">
        <v>41</v>
      </c>
      <c r="C131" s="139">
        <f>SUM(C132:C132)</f>
        <v>1712000</v>
      </c>
      <c r="D131" s="99"/>
      <c r="E131" s="99"/>
      <c r="F131" s="99"/>
      <c r="G131" s="99"/>
    </row>
    <row r="132" spans="1:7" ht="22.5" customHeight="1" x14ac:dyDescent="0.35">
      <c r="A132" s="7"/>
      <c r="B132" s="84" t="s">
        <v>174</v>
      </c>
      <c r="C132" s="85">
        <v>1712000</v>
      </c>
      <c r="D132" s="10"/>
      <c r="E132" s="10"/>
      <c r="F132" s="10"/>
      <c r="G132" s="10"/>
    </row>
    <row r="133" spans="1:7" s="55" customFormat="1" ht="22.5" customHeight="1" x14ac:dyDescent="0.35">
      <c r="A133" s="7">
        <v>13</v>
      </c>
      <c r="B133" s="40" t="s">
        <v>42</v>
      </c>
      <c r="C133" s="142">
        <f>SUM(C134:C135)</f>
        <v>860000</v>
      </c>
      <c r="D133" s="99"/>
      <c r="E133" s="99"/>
      <c r="F133" s="99"/>
      <c r="G133" s="99"/>
    </row>
    <row r="134" spans="1:7" ht="22.5" customHeight="1" x14ac:dyDescent="0.35">
      <c r="A134" s="7"/>
      <c r="B134" s="17" t="s">
        <v>135</v>
      </c>
      <c r="C134" s="60">
        <v>800000</v>
      </c>
      <c r="D134" s="10"/>
      <c r="E134" s="10"/>
      <c r="F134" s="10"/>
      <c r="G134" s="10"/>
    </row>
    <row r="135" spans="1:7" ht="22.5" customHeight="1" x14ac:dyDescent="0.35">
      <c r="A135" s="7"/>
      <c r="B135" s="18" t="s">
        <v>136</v>
      </c>
      <c r="C135" s="58">
        <v>60000</v>
      </c>
      <c r="D135" s="10"/>
      <c r="E135" s="10"/>
      <c r="F135" s="10"/>
      <c r="G135" s="10"/>
    </row>
    <row r="136" spans="1:7" ht="22.5" customHeight="1" x14ac:dyDescent="0.35">
      <c r="A136" s="7">
        <v>14</v>
      </c>
      <c r="B136" s="42" t="s">
        <v>97</v>
      </c>
      <c r="C136" s="140">
        <f>SUM(C137:C140)</f>
        <v>142300</v>
      </c>
      <c r="D136" s="10"/>
      <c r="E136" s="10"/>
      <c r="F136" s="10"/>
      <c r="G136" s="10"/>
    </row>
    <row r="137" spans="1:7" ht="22.5" customHeight="1" x14ac:dyDescent="0.35">
      <c r="A137" s="7"/>
      <c r="B137" s="13" t="s">
        <v>364</v>
      </c>
      <c r="C137" s="61">
        <v>124300</v>
      </c>
      <c r="D137" s="10"/>
      <c r="E137" s="10"/>
      <c r="F137" s="10"/>
      <c r="G137" s="10"/>
    </row>
    <row r="138" spans="1:7" ht="22.5" customHeight="1" x14ac:dyDescent="0.35">
      <c r="A138" s="7"/>
      <c r="B138" s="13" t="s">
        <v>365</v>
      </c>
      <c r="C138" s="61">
        <v>5000</v>
      </c>
      <c r="D138" s="10"/>
      <c r="E138" s="10"/>
      <c r="F138" s="10"/>
      <c r="G138" s="10"/>
    </row>
    <row r="139" spans="1:7" ht="22.5" customHeight="1" x14ac:dyDescent="0.35">
      <c r="A139" s="7"/>
      <c r="B139" s="18" t="s">
        <v>366</v>
      </c>
      <c r="C139" s="61">
        <v>5000</v>
      </c>
      <c r="D139" s="10"/>
      <c r="E139" s="10"/>
      <c r="F139" s="10"/>
      <c r="G139" s="10"/>
    </row>
    <row r="140" spans="1:7" ht="42" x14ac:dyDescent="0.35">
      <c r="A140" s="7"/>
      <c r="B140" s="18" t="s">
        <v>367</v>
      </c>
      <c r="C140" s="61">
        <v>8000</v>
      </c>
      <c r="D140" s="10"/>
      <c r="E140" s="10"/>
      <c r="F140" s="10"/>
      <c r="G140" s="10"/>
    </row>
    <row r="141" spans="1:7" ht="22.5" customHeight="1" x14ac:dyDescent="0.35">
      <c r="A141" s="23"/>
      <c r="B141" s="22" t="s">
        <v>27</v>
      </c>
      <c r="C141" s="160">
        <f>C40+C49+C58+C61+C73+C78+C85+C91+C103+C115+C121+C126+C131+C133+C136</f>
        <v>47719300</v>
      </c>
      <c r="D141" s="14"/>
      <c r="E141" s="14"/>
      <c r="F141" s="14"/>
      <c r="G141" s="14"/>
    </row>
    <row r="142" spans="1:7" ht="22.5" customHeight="1" x14ac:dyDescent="0.35">
      <c r="A142" s="23"/>
      <c r="B142" s="22" t="s">
        <v>28</v>
      </c>
      <c r="C142" s="163">
        <f t="shared" ref="C142" si="0">SUM(C17,C38,C141)</f>
        <v>49897900</v>
      </c>
      <c r="D142" s="14"/>
      <c r="E142" s="14"/>
      <c r="F142" s="14"/>
      <c r="G142" s="14"/>
    </row>
    <row r="143" spans="1:7" ht="22.5" customHeight="1" x14ac:dyDescent="0.35">
      <c r="A143" s="187"/>
      <c r="B143" s="188"/>
      <c r="C143" s="192"/>
      <c r="D143" s="10"/>
      <c r="E143" s="10"/>
      <c r="F143" s="10"/>
      <c r="G143" s="10"/>
    </row>
    <row r="144" spans="1:7" ht="22.5" customHeight="1" x14ac:dyDescent="0.35">
      <c r="A144" s="7"/>
      <c r="B144" s="193" t="s">
        <v>77</v>
      </c>
      <c r="C144" s="194">
        <f>SUM(C145:C147)</f>
        <v>182000</v>
      </c>
      <c r="D144" s="195"/>
      <c r="E144" s="195"/>
      <c r="F144" s="195"/>
      <c r="G144" s="195"/>
    </row>
    <row r="145" spans="1:7" ht="42" x14ac:dyDescent="0.35">
      <c r="A145" s="7"/>
      <c r="B145" s="86" t="s">
        <v>82</v>
      </c>
      <c r="C145" s="87">
        <v>150000</v>
      </c>
      <c r="D145" s="10"/>
      <c r="E145" s="10"/>
      <c r="F145" s="10"/>
      <c r="G145" s="10"/>
    </row>
    <row r="146" spans="1:7" ht="21" x14ac:dyDescent="0.35">
      <c r="A146" s="7"/>
      <c r="B146" s="88" t="s">
        <v>83</v>
      </c>
      <c r="C146" s="87">
        <v>20000</v>
      </c>
      <c r="D146" s="10"/>
      <c r="E146" s="10"/>
      <c r="F146" s="10"/>
      <c r="G146" s="10"/>
    </row>
    <row r="147" spans="1:7" ht="21" x14ac:dyDescent="0.35">
      <c r="A147" s="7"/>
      <c r="B147" s="89" t="s">
        <v>84</v>
      </c>
      <c r="C147" s="68">
        <v>12000</v>
      </c>
      <c r="D147" s="10"/>
      <c r="E147" s="10"/>
      <c r="F147" s="10"/>
      <c r="G147" s="10"/>
    </row>
    <row r="150" spans="1:7" s="4" customFormat="1" ht="22.5" customHeight="1" x14ac:dyDescent="0.35">
      <c r="A150" s="6"/>
      <c r="B150" s="3"/>
      <c r="C150" s="113"/>
      <c r="D150" s="3"/>
      <c r="E150" s="3"/>
    </row>
  </sheetData>
  <mergeCells count="7">
    <mergeCell ref="G4:G5"/>
    <mergeCell ref="A2:G2"/>
    <mergeCell ref="A3:G3"/>
    <mergeCell ref="E1:G1"/>
    <mergeCell ref="A4:A5"/>
    <mergeCell ref="B4:B5"/>
    <mergeCell ref="C4:F5"/>
  </mergeCells>
  <printOptions horizontalCentered="1"/>
  <pageMargins left="0" right="0" top="0.62992125984251968" bottom="0" header="0.39370078740157483" footer="0"/>
  <pageSetup paperSize="9" scale="90" orientation="landscape" verticalDpi="300" r:id="rId1"/>
  <headerFooter>
    <oddFooter>&amp;C&amp;"TH SarabunPSK,ธรรมดา"&amp;16หน้า &amp;P ของ &amp;N หน้า</oddFooter>
  </headerFooter>
  <rowBreaks count="6" manualBreakCount="6">
    <brk id="27" max="15" man="1"/>
    <brk id="60" max="15" man="1"/>
    <brk id="84" max="15" man="1"/>
    <brk id="112" max="15" man="1"/>
    <brk id="135" max="15" man="1"/>
    <brk id="14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10"/>
  <sheetViews>
    <sheetView zoomScale="81" zoomScaleNormal="81" zoomScaleSheetLayoutView="90" workbookViewId="0">
      <selection activeCell="B16" sqref="B16"/>
    </sheetView>
  </sheetViews>
  <sheetFormatPr defaultColWidth="9.140625" defaultRowHeight="22.5" customHeight="1" x14ac:dyDescent="0.35"/>
  <cols>
    <col min="1" max="1" width="6.5703125" style="6" customWidth="1"/>
    <col min="2" max="2" width="65.42578125" style="3" customWidth="1"/>
    <col min="3" max="3" width="23.42578125" style="3" customWidth="1"/>
    <col min="4" max="4" width="9" style="130" bestFit="1" customWidth="1"/>
    <col min="5" max="5" width="7.85546875" style="130" bestFit="1" customWidth="1"/>
    <col min="6" max="6" width="61.42578125" style="3" customWidth="1"/>
    <col min="7" max="7" width="11.5703125" style="3" bestFit="1" customWidth="1"/>
    <col min="8" max="8" width="7" style="3" bestFit="1" customWidth="1"/>
    <col min="9" max="9" width="12.7109375" style="3" bestFit="1" customWidth="1"/>
    <col min="10" max="16384" width="9.140625" style="3"/>
  </cols>
  <sheetData>
    <row r="1" spans="1:9" ht="41.45" customHeight="1" x14ac:dyDescent="0.45">
      <c r="D1" s="3"/>
      <c r="E1" s="3"/>
      <c r="F1" s="353" t="s">
        <v>450</v>
      </c>
      <c r="G1" s="353"/>
      <c r="H1" s="353"/>
      <c r="I1" s="353"/>
    </row>
    <row r="2" spans="1:9" ht="37.9" customHeight="1" x14ac:dyDescent="0.45">
      <c r="A2" s="349" t="s">
        <v>428</v>
      </c>
      <c r="B2" s="349"/>
      <c r="C2" s="349"/>
      <c r="D2" s="349"/>
      <c r="E2" s="349"/>
      <c r="F2" s="349"/>
      <c r="G2" s="349"/>
      <c r="H2" s="349"/>
      <c r="I2" s="349"/>
    </row>
    <row r="3" spans="1:9" ht="33.75" x14ac:dyDescent="0.5">
      <c r="A3" s="350" t="s">
        <v>421</v>
      </c>
      <c r="B3" s="350"/>
      <c r="C3" s="350"/>
      <c r="D3" s="350"/>
      <c r="E3" s="350"/>
      <c r="F3" s="350"/>
      <c r="G3" s="350"/>
      <c r="H3" s="350"/>
      <c r="I3" s="350"/>
    </row>
    <row r="4" spans="1:9" ht="4.5" customHeight="1" x14ac:dyDescent="0.35"/>
    <row r="5" spans="1:9" s="45" customFormat="1" ht="22.5" customHeight="1" x14ac:dyDescent="0.2">
      <c r="A5" s="344" t="s">
        <v>2</v>
      </c>
      <c r="B5" s="346" t="s">
        <v>189</v>
      </c>
      <c r="C5" s="351" t="s">
        <v>350</v>
      </c>
      <c r="D5" s="356" t="s">
        <v>397</v>
      </c>
      <c r="E5" s="356" t="s">
        <v>389</v>
      </c>
      <c r="F5" s="354" t="s">
        <v>399</v>
      </c>
      <c r="G5" s="355" t="s">
        <v>398</v>
      </c>
      <c r="H5" s="355" t="s">
        <v>400</v>
      </c>
      <c r="I5" s="355" t="s">
        <v>455</v>
      </c>
    </row>
    <row r="6" spans="1:9" s="45" customFormat="1" ht="22.5" customHeight="1" x14ac:dyDescent="0.2">
      <c r="A6" s="345"/>
      <c r="B6" s="347"/>
      <c r="C6" s="352"/>
      <c r="D6" s="357"/>
      <c r="E6" s="357"/>
      <c r="F6" s="354"/>
      <c r="G6" s="355"/>
      <c r="H6" s="355"/>
      <c r="I6" s="355"/>
    </row>
    <row r="7" spans="1:9" s="110" customFormat="1" ht="69.75" x14ac:dyDescent="0.2">
      <c r="A7" s="170">
        <v>1</v>
      </c>
      <c r="B7" s="171" t="s">
        <v>372</v>
      </c>
      <c r="C7" s="172">
        <f>SUM(C8,C17,C24)</f>
        <v>20135000</v>
      </c>
      <c r="D7" s="172"/>
      <c r="E7" s="172"/>
      <c r="F7" s="171" t="s">
        <v>405</v>
      </c>
      <c r="G7" s="136"/>
      <c r="H7" s="136"/>
      <c r="I7" s="136"/>
    </row>
    <row r="8" spans="1:9" s="46" customFormat="1" ht="31.15" customHeight="1" x14ac:dyDescent="0.2">
      <c r="A8" s="120"/>
      <c r="B8" s="121" t="s">
        <v>22</v>
      </c>
      <c r="C8" s="138">
        <f>SUM(C9,C10,C13)</f>
        <v>3103000</v>
      </c>
      <c r="D8" s="138"/>
      <c r="E8" s="138"/>
      <c r="F8" s="121" t="s">
        <v>22</v>
      </c>
      <c r="G8" s="8"/>
      <c r="H8" s="8"/>
      <c r="I8" s="8"/>
    </row>
    <row r="9" spans="1:9" ht="22.5" hidden="1" customHeight="1" x14ac:dyDescent="0.35">
      <c r="A9" s="7"/>
      <c r="B9" s="106" t="s">
        <v>54</v>
      </c>
      <c r="C9" s="146">
        <v>0</v>
      </c>
      <c r="D9" s="139"/>
      <c r="E9" s="139"/>
      <c r="F9" s="10"/>
      <c r="G9" s="10"/>
      <c r="H9" s="10"/>
      <c r="I9" s="10"/>
    </row>
    <row r="10" spans="1:9" ht="22.5" customHeight="1" x14ac:dyDescent="0.35">
      <c r="A10" s="7"/>
      <c r="B10" s="9" t="s">
        <v>43</v>
      </c>
      <c r="C10" s="139">
        <f>SUM(C11:C11)</f>
        <v>1200000</v>
      </c>
      <c r="D10" s="139"/>
      <c r="E10" s="139"/>
      <c r="F10" s="9" t="s">
        <v>43</v>
      </c>
      <c r="G10" s="10"/>
      <c r="H10" s="10"/>
      <c r="I10" s="10"/>
    </row>
    <row r="11" spans="1:9" ht="22.5" customHeight="1" x14ac:dyDescent="0.35">
      <c r="A11" s="7"/>
      <c r="B11" s="17" t="s">
        <v>291</v>
      </c>
      <c r="C11" s="60">
        <v>1200000</v>
      </c>
      <c r="D11" s="27"/>
      <c r="E11" s="27"/>
      <c r="F11" s="245" t="s">
        <v>422</v>
      </c>
      <c r="G11" s="10">
        <v>2</v>
      </c>
      <c r="H11" s="10"/>
      <c r="I11" s="10"/>
    </row>
    <row r="12" spans="1:9" ht="22.5" customHeight="1" x14ac:dyDescent="0.35">
      <c r="A12" s="7"/>
      <c r="B12" s="17"/>
      <c r="C12" s="60"/>
      <c r="D12" s="27"/>
      <c r="E12" s="27"/>
      <c r="F12" s="245" t="s">
        <v>423</v>
      </c>
      <c r="G12" s="10">
        <v>15</v>
      </c>
      <c r="H12" s="10"/>
      <c r="I12" s="10"/>
    </row>
    <row r="13" spans="1:9" ht="22.5" customHeight="1" x14ac:dyDescent="0.35">
      <c r="A13" s="7"/>
      <c r="B13" s="106" t="s">
        <v>44</v>
      </c>
      <c r="C13" s="140">
        <f>SUM(C14:C16)</f>
        <v>1903000</v>
      </c>
      <c r="D13" s="139"/>
      <c r="E13" s="139"/>
      <c r="F13" s="106" t="s">
        <v>44</v>
      </c>
      <c r="G13" s="10"/>
      <c r="H13" s="10"/>
      <c r="I13" s="10"/>
    </row>
    <row r="14" spans="1:9" ht="22.5" customHeight="1" x14ac:dyDescent="0.35">
      <c r="A14" s="7"/>
      <c r="B14" s="125" t="s">
        <v>306</v>
      </c>
      <c r="C14" s="149">
        <v>1096000</v>
      </c>
      <c r="D14" s="27"/>
      <c r="E14" s="27"/>
      <c r="F14" s="245" t="s">
        <v>422</v>
      </c>
      <c r="G14" s="246">
        <v>2</v>
      </c>
      <c r="H14" s="10"/>
      <c r="I14" s="10"/>
    </row>
    <row r="15" spans="1:9" ht="22.5" customHeight="1" x14ac:dyDescent="0.35">
      <c r="A15" s="7"/>
      <c r="B15" s="125"/>
      <c r="C15" s="149"/>
      <c r="D15" s="27"/>
      <c r="E15" s="27"/>
      <c r="F15" s="245" t="s">
        <v>423</v>
      </c>
      <c r="G15" s="246">
        <v>5</v>
      </c>
      <c r="H15" s="10"/>
      <c r="I15" s="10"/>
    </row>
    <row r="16" spans="1:9" ht="22.5" customHeight="1" x14ac:dyDescent="0.35">
      <c r="A16" s="7"/>
      <c r="B16" s="125" t="s">
        <v>307</v>
      </c>
      <c r="C16" s="149">
        <v>807000</v>
      </c>
      <c r="D16" s="27"/>
      <c r="E16" s="27"/>
      <c r="F16" s="94" t="s">
        <v>424</v>
      </c>
      <c r="G16" s="247">
        <v>1</v>
      </c>
      <c r="H16" s="10"/>
      <c r="I16" s="10"/>
    </row>
    <row r="17" spans="1:9" s="46" customFormat="1" ht="30" customHeight="1" x14ac:dyDescent="0.2">
      <c r="A17" s="120"/>
      <c r="B17" s="121" t="s">
        <v>23</v>
      </c>
      <c r="C17" s="138">
        <f>SUM(C18,C20,C22)</f>
        <v>1850000</v>
      </c>
      <c r="D17" s="138"/>
      <c r="E17" s="138"/>
      <c r="F17" s="121" t="s">
        <v>23</v>
      </c>
      <c r="G17" s="122"/>
      <c r="H17" s="122"/>
      <c r="I17" s="122"/>
    </row>
    <row r="18" spans="1:9" s="59" customFormat="1" ht="22.5" customHeight="1" x14ac:dyDescent="0.35">
      <c r="A18" s="7"/>
      <c r="B18" s="42" t="s">
        <v>85</v>
      </c>
      <c r="C18" s="140">
        <f>SUM(C19:C19)</f>
        <v>1200000</v>
      </c>
      <c r="D18" s="139"/>
      <c r="E18" s="139"/>
      <c r="F18" s="42" t="s">
        <v>85</v>
      </c>
      <c r="G18" s="36"/>
      <c r="H18" s="36"/>
      <c r="I18" s="36"/>
    </row>
    <row r="19" spans="1:9" s="62" customFormat="1" ht="22.5" customHeight="1" x14ac:dyDescent="0.35">
      <c r="A19" s="7"/>
      <c r="B19" s="13" t="s">
        <v>299</v>
      </c>
      <c r="C19" s="58">
        <v>1200000</v>
      </c>
      <c r="D19" s="152"/>
      <c r="E19" s="152"/>
      <c r="F19" s="50" t="s">
        <v>425</v>
      </c>
      <c r="G19" s="98">
        <v>85</v>
      </c>
      <c r="H19" s="98"/>
      <c r="I19" s="98"/>
    </row>
    <row r="20" spans="1:9" ht="22.5" customHeight="1" x14ac:dyDescent="0.35">
      <c r="A20" s="70"/>
      <c r="B20" s="106" t="s">
        <v>78</v>
      </c>
      <c r="C20" s="140">
        <f>SUM(C21:C21)</f>
        <v>400000</v>
      </c>
      <c r="D20" s="139"/>
      <c r="E20" s="139"/>
      <c r="F20" s="106" t="s">
        <v>78</v>
      </c>
      <c r="G20" s="10"/>
      <c r="H20" s="10"/>
      <c r="I20" s="10"/>
    </row>
    <row r="21" spans="1:9" ht="22.5" customHeight="1" x14ac:dyDescent="0.35">
      <c r="A21" s="70"/>
      <c r="B21" s="107" t="s">
        <v>301</v>
      </c>
      <c r="C21" s="58">
        <v>400000</v>
      </c>
      <c r="D21" s="27"/>
      <c r="E21" s="27"/>
      <c r="F21" s="13" t="s">
        <v>426</v>
      </c>
      <c r="G21" s="10">
        <v>70</v>
      </c>
      <c r="H21" s="10"/>
      <c r="I21" s="10"/>
    </row>
    <row r="22" spans="1:9" ht="22.5" customHeight="1" x14ac:dyDescent="0.35">
      <c r="A22" s="70"/>
      <c r="B22" s="29" t="s">
        <v>48</v>
      </c>
      <c r="C22" s="140">
        <f>SUM(C23:C23)</f>
        <v>250000</v>
      </c>
      <c r="D22" s="139"/>
      <c r="E22" s="139"/>
      <c r="F22" s="29" t="s">
        <v>48</v>
      </c>
      <c r="G22" s="10"/>
      <c r="H22" s="10"/>
      <c r="I22" s="10"/>
    </row>
    <row r="23" spans="1:9" ht="22.5" customHeight="1" x14ac:dyDescent="0.35">
      <c r="A23" s="70"/>
      <c r="B23" s="30" t="s">
        <v>335</v>
      </c>
      <c r="C23" s="58">
        <v>250000</v>
      </c>
      <c r="D23" s="27"/>
      <c r="E23" s="27"/>
      <c r="F23" s="13" t="s">
        <v>427</v>
      </c>
      <c r="G23" s="10">
        <v>2</v>
      </c>
      <c r="H23" s="10"/>
      <c r="I23" s="10"/>
    </row>
    <row r="24" spans="1:9" s="46" customFormat="1" ht="33" customHeight="1" x14ac:dyDescent="0.2">
      <c r="A24" s="120"/>
      <c r="B24" s="121" t="s">
        <v>24</v>
      </c>
      <c r="C24" s="138">
        <f>SUM(C25,C26,C29,C30,C32,C34)</f>
        <v>15182000</v>
      </c>
      <c r="D24" s="138"/>
      <c r="E24" s="138"/>
      <c r="F24" s="121" t="s">
        <v>24</v>
      </c>
      <c r="G24" s="122"/>
      <c r="H24" s="122"/>
      <c r="I24" s="122"/>
    </row>
    <row r="25" spans="1:9" ht="22.5" hidden="1" customHeight="1" x14ac:dyDescent="0.35">
      <c r="A25" s="7"/>
      <c r="B25" s="37" t="s">
        <v>31</v>
      </c>
      <c r="C25" s="146">
        <v>0</v>
      </c>
      <c r="D25" s="139"/>
      <c r="E25" s="139"/>
      <c r="F25" s="10"/>
      <c r="G25" s="10"/>
      <c r="H25" s="10"/>
      <c r="I25" s="10"/>
    </row>
    <row r="26" spans="1:9" s="55" customFormat="1" ht="22.5" customHeight="1" x14ac:dyDescent="0.35">
      <c r="A26" s="7"/>
      <c r="B26" s="40" t="s">
        <v>107</v>
      </c>
      <c r="C26" s="142">
        <f>SUM(C27:C28)</f>
        <v>15182000</v>
      </c>
      <c r="D26" s="139"/>
      <c r="E26" s="139"/>
      <c r="F26" s="40" t="s">
        <v>107</v>
      </c>
      <c r="G26" s="99"/>
      <c r="H26" s="99"/>
      <c r="I26" s="99"/>
    </row>
    <row r="27" spans="1:9" ht="22.5" customHeight="1" x14ac:dyDescent="0.35">
      <c r="A27" s="7"/>
      <c r="B27" s="73" t="s">
        <v>317</v>
      </c>
      <c r="C27" s="154">
        <v>15182000</v>
      </c>
      <c r="D27" s="27"/>
      <c r="E27" s="27"/>
      <c r="F27" s="13" t="s">
        <v>449</v>
      </c>
      <c r="G27" s="10"/>
      <c r="H27" s="10"/>
      <c r="I27" s="10"/>
    </row>
    <row r="28" spans="1:9" ht="22.5" hidden="1" customHeight="1" x14ac:dyDescent="0.35">
      <c r="A28" s="7"/>
      <c r="B28" s="107" t="s">
        <v>318</v>
      </c>
      <c r="C28" s="58" t="s">
        <v>4</v>
      </c>
      <c r="D28" s="27"/>
      <c r="E28" s="27"/>
      <c r="F28" s="10"/>
      <c r="G28" s="10"/>
      <c r="H28" s="10"/>
      <c r="I28" s="10"/>
    </row>
    <row r="29" spans="1:9" s="48" customFormat="1" ht="22.5" hidden="1" customHeight="1" x14ac:dyDescent="0.35">
      <c r="A29" s="7"/>
      <c r="B29" s="42" t="s">
        <v>34</v>
      </c>
      <c r="C29" s="146">
        <v>0</v>
      </c>
      <c r="D29" s="139"/>
      <c r="E29" s="139"/>
      <c r="F29" s="99"/>
      <c r="G29" s="99"/>
      <c r="H29" s="99"/>
      <c r="I29" s="99"/>
    </row>
    <row r="30" spans="1:9" s="48" customFormat="1" ht="22.5" hidden="1" customHeight="1" x14ac:dyDescent="0.35">
      <c r="A30" s="7"/>
      <c r="B30" s="42" t="s">
        <v>35</v>
      </c>
      <c r="C30" s="146">
        <v>0</v>
      </c>
      <c r="D30" s="139"/>
      <c r="E30" s="139"/>
      <c r="F30" s="99"/>
      <c r="G30" s="99"/>
      <c r="H30" s="99"/>
      <c r="I30" s="99"/>
    </row>
    <row r="31" spans="1:9" ht="22.5" hidden="1" customHeight="1" x14ac:dyDescent="0.35">
      <c r="A31" s="7"/>
      <c r="B31" s="107" t="s">
        <v>244</v>
      </c>
      <c r="C31" s="148"/>
      <c r="D31" s="27"/>
      <c r="E31" s="27"/>
      <c r="F31" s="10"/>
      <c r="G31" s="10"/>
      <c r="H31" s="10"/>
      <c r="I31" s="10"/>
    </row>
    <row r="32" spans="1:9" s="55" customFormat="1" ht="22.5" hidden="1" customHeight="1" x14ac:dyDescent="0.35">
      <c r="A32" s="7"/>
      <c r="B32" s="42" t="s">
        <v>37</v>
      </c>
      <c r="C32" s="146">
        <v>0</v>
      </c>
      <c r="D32" s="139"/>
      <c r="E32" s="139"/>
      <c r="F32" s="99"/>
      <c r="G32" s="99"/>
      <c r="H32" s="99"/>
      <c r="I32" s="99"/>
    </row>
    <row r="33" spans="1:9" ht="22.5" hidden="1" customHeight="1" x14ac:dyDescent="0.35">
      <c r="A33" s="7"/>
      <c r="B33" s="81" t="s">
        <v>266</v>
      </c>
      <c r="C33" s="148"/>
      <c r="D33" s="27"/>
      <c r="E33" s="27"/>
      <c r="F33" s="10"/>
      <c r="G33" s="10"/>
      <c r="H33" s="10"/>
      <c r="I33" s="10"/>
    </row>
    <row r="34" spans="1:9" ht="22.5" hidden="1" customHeight="1" x14ac:dyDescent="0.35">
      <c r="A34" s="7"/>
      <c r="B34" s="42" t="s">
        <v>97</v>
      </c>
      <c r="C34" s="146">
        <v>0</v>
      </c>
      <c r="D34" s="139"/>
      <c r="E34" s="139"/>
      <c r="F34" s="10"/>
      <c r="G34" s="10"/>
      <c r="H34" s="10"/>
      <c r="I34" s="10"/>
    </row>
    <row r="35" spans="1:9" ht="22.5" hidden="1" customHeight="1" x14ac:dyDescent="0.35">
      <c r="A35" s="7"/>
      <c r="B35" s="13" t="s">
        <v>197</v>
      </c>
      <c r="C35" s="147"/>
      <c r="D35" s="155"/>
      <c r="E35" s="155"/>
      <c r="F35" s="10"/>
      <c r="G35" s="10"/>
      <c r="H35" s="10"/>
      <c r="I35" s="10"/>
    </row>
    <row r="36" spans="1:9" s="174" customFormat="1" ht="46.5" x14ac:dyDescent="0.2">
      <c r="A36" s="136">
        <v>2</v>
      </c>
      <c r="B36" s="137" t="s">
        <v>288</v>
      </c>
      <c r="C36" s="173">
        <f>SUM(C37,C48)</f>
        <v>5100000</v>
      </c>
      <c r="D36" s="172"/>
      <c r="E36" s="172"/>
      <c r="F36" s="137" t="s">
        <v>288</v>
      </c>
      <c r="G36" s="170"/>
      <c r="H36" s="170"/>
      <c r="I36" s="170"/>
    </row>
    <row r="37" spans="1:9" s="46" customFormat="1" ht="31.15" customHeight="1" x14ac:dyDescent="0.2">
      <c r="A37" s="120"/>
      <c r="B37" s="121" t="s">
        <v>22</v>
      </c>
      <c r="C37" s="138">
        <f t="shared" ref="C37" si="0">SUM(C38,C41,C43)</f>
        <v>3600000</v>
      </c>
      <c r="D37" s="138"/>
      <c r="E37" s="138"/>
      <c r="F37" s="121" t="s">
        <v>22</v>
      </c>
      <c r="G37" s="122"/>
      <c r="H37" s="122"/>
      <c r="I37" s="122"/>
    </row>
    <row r="38" spans="1:9" s="59" customFormat="1" ht="22.5" hidden="1" customHeight="1" x14ac:dyDescent="0.35">
      <c r="A38" s="7"/>
      <c r="B38" s="106" t="s">
        <v>29</v>
      </c>
      <c r="C38" s="146">
        <v>0</v>
      </c>
      <c r="D38" s="139"/>
      <c r="E38" s="139"/>
      <c r="F38" s="106" t="s">
        <v>29</v>
      </c>
      <c r="G38" s="36"/>
      <c r="H38" s="36"/>
      <c r="I38" s="36"/>
    </row>
    <row r="39" spans="1:9" ht="22.5" hidden="1" customHeight="1" x14ac:dyDescent="0.35">
      <c r="A39" s="7"/>
      <c r="B39" s="65" t="s">
        <v>198</v>
      </c>
      <c r="C39" s="148"/>
      <c r="D39" s="27"/>
      <c r="E39" s="27"/>
      <c r="F39" s="65" t="s">
        <v>198</v>
      </c>
      <c r="G39" s="10"/>
      <c r="H39" s="10"/>
      <c r="I39" s="10"/>
    </row>
    <row r="40" spans="1:9" ht="22.5" hidden="1" customHeight="1" x14ac:dyDescent="0.35">
      <c r="A40" s="7"/>
      <c r="B40" s="65" t="s">
        <v>199</v>
      </c>
      <c r="C40" s="148"/>
      <c r="D40" s="27"/>
      <c r="E40" s="27"/>
      <c r="F40" s="65" t="s">
        <v>199</v>
      </c>
      <c r="G40" s="10"/>
      <c r="H40" s="10"/>
      <c r="I40" s="10"/>
    </row>
    <row r="41" spans="1:9" ht="22.5" hidden="1" customHeight="1" x14ac:dyDescent="0.35">
      <c r="A41" s="7"/>
      <c r="B41" s="106" t="s">
        <v>54</v>
      </c>
      <c r="C41" s="146">
        <v>0</v>
      </c>
      <c r="D41" s="139"/>
      <c r="E41" s="139"/>
      <c r="F41" s="106" t="s">
        <v>54</v>
      </c>
      <c r="G41" s="10"/>
      <c r="H41" s="10"/>
      <c r="I41" s="10"/>
    </row>
    <row r="42" spans="1:9" ht="22.5" hidden="1" customHeight="1" x14ac:dyDescent="0.35">
      <c r="A42" s="7"/>
      <c r="B42" s="73" t="s">
        <v>200</v>
      </c>
      <c r="C42" s="148"/>
      <c r="D42" s="27"/>
      <c r="E42" s="27"/>
      <c r="F42" s="73" t="s">
        <v>200</v>
      </c>
      <c r="G42" s="10"/>
      <c r="H42" s="10"/>
      <c r="I42" s="10"/>
    </row>
    <row r="43" spans="1:9" ht="22.5" customHeight="1" x14ac:dyDescent="0.35">
      <c r="A43" s="7"/>
      <c r="B43" s="124" t="s">
        <v>43</v>
      </c>
      <c r="C43" s="140">
        <f>SUM(C44:C47)</f>
        <v>3600000</v>
      </c>
      <c r="D43" s="139"/>
      <c r="E43" s="139"/>
      <c r="F43" s="124" t="s">
        <v>43</v>
      </c>
      <c r="G43" s="10"/>
      <c r="H43" s="10"/>
      <c r="I43" s="10"/>
    </row>
    <row r="44" spans="1:9" ht="48.75" customHeight="1" x14ac:dyDescent="0.35">
      <c r="A44" s="7"/>
      <c r="B44" s="126" t="s">
        <v>294</v>
      </c>
      <c r="C44" s="60">
        <v>1200000</v>
      </c>
      <c r="D44" s="27"/>
      <c r="E44" s="27"/>
      <c r="F44" s="13" t="s">
        <v>433</v>
      </c>
      <c r="G44" s="10"/>
      <c r="H44" s="10"/>
      <c r="I44" s="10"/>
    </row>
    <row r="45" spans="1:9" ht="54.75" customHeight="1" x14ac:dyDescent="0.35">
      <c r="A45" s="7"/>
      <c r="B45" s="126" t="s">
        <v>295</v>
      </c>
      <c r="C45" s="60">
        <v>1200000</v>
      </c>
      <c r="D45" s="27"/>
      <c r="E45" s="27"/>
      <c r="F45" s="13" t="s">
        <v>433</v>
      </c>
      <c r="G45" s="10"/>
      <c r="H45" s="10"/>
      <c r="I45" s="10"/>
    </row>
    <row r="46" spans="1:9" ht="51" customHeight="1" x14ac:dyDescent="0.35">
      <c r="A46" s="7"/>
      <c r="B46" s="126" t="s">
        <v>296</v>
      </c>
      <c r="C46" s="60">
        <v>1200000</v>
      </c>
      <c r="D46" s="27"/>
      <c r="E46" s="27"/>
      <c r="F46" s="13" t="s">
        <v>433</v>
      </c>
      <c r="G46" s="10"/>
      <c r="H46" s="10"/>
      <c r="I46" s="10"/>
    </row>
    <row r="47" spans="1:9" ht="63" hidden="1" x14ac:dyDescent="0.35">
      <c r="A47" s="7"/>
      <c r="B47" s="127" t="s">
        <v>297</v>
      </c>
      <c r="C47" s="60" t="s">
        <v>4</v>
      </c>
      <c r="D47" s="27"/>
      <c r="E47" s="27"/>
      <c r="F47" s="10"/>
      <c r="G47" s="10"/>
      <c r="H47" s="10"/>
      <c r="I47" s="10"/>
    </row>
    <row r="48" spans="1:9" s="46" customFormat="1" ht="33" customHeight="1" x14ac:dyDescent="0.2">
      <c r="A48" s="120"/>
      <c r="B48" s="121" t="s">
        <v>23</v>
      </c>
      <c r="C48" s="138">
        <f>SUM(C49)</f>
        <v>1500000</v>
      </c>
      <c r="D48" s="138"/>
      <c r="E48" s="138"/>
      <c r="F48" s="121" t="s">
        <v>23</v>
      </c>
      <c r="G48" s="122"/>
      <c r="H48" s="122"/>
      <c r="I48" s="122"/>
    </row>
    <row r="49" spans="1:9" ht="38.450000000000003" customHeight="1" x14ac:dyDescent="0.35">
      <c r="A49" s="70"/>
      <c r="B49" s="29" t="s">
        <v>45</v>
      </c>
      <c r="C49" s="140">
        <f>SUM(C50)</f>
        <v>1500000</v>
      </c>
      <c r="D49" s="139"/>
      <c r="E49" s="139"/>
      <c r="F49" s="29" t="s">
        <v>45</v>
      </c>
      <c r="G49" s="10"/>
      <c r="H49" s="10"/>
      <c r="I49" s="10"/>
    </row>
    <row r="50" spans="1:9" ht="22.15" customHeight="1" x14ac:dyDescent="0.35">
      <c r="A50" s="70"/>
      <c r="B50" s="47" t="s">
        <v>339</v>
      </c>
      <c r="C50" s="58">
        <v>1500000</v>
      </c>
      <c r="D50" s="27"/>
      <c r="E50" s="27"/>
      <c r="F50" s="13" t="s">
        <v>430</v>
      </c>
      <c r="G50" s="102">
        <v>8000</v>
      </c>
      <c r="H50" s="10"/>
      <c r="I50" s="10"/>
    </row>
    <row r="51" spans="1:9" ht="22.15" customHeight="1" x14ac:dyDescent="0.35">
      <c r="A51" s="70"/>
      <c r="B51" s="47"/>
      <c r="C51" s="58"/>
      <c r="D51" s="27"/>
      <c r="E51" s="27"/>
      <c r="F51" s="13" t="s">
        <v>431</v>
      </c>
      <c r="G51" s="10">
        <v>70</v>
      </c>
      <c r="H51" s="10"/>
      <c r="I51" s="10"/>
    </row>
    <row r="52" spans="1:9" ht="22.15" customHeight="1" x14ac:dyDescent="0.35">
      <c r="A52" s="70"/>
      <c r="B52" s="47"/>
      <c r="C52" s="58"/>
      <c r="D52" s="27"/>
      <c r="E52" s="27"/>
      <c r="F52" s="13" t="s">
        <v>432</v>
      </c>
      <c r="G52" s="10">
        <v>15</v>
      </c>
      <c r="H52" s="10"/>
      <c r="I52" s="10"/>
    </row>
    <row r="53" spans="1:9" s="174" customFormat="1" ht="46.5" x14ac:dyDescent="0.2">
      <c r="A53" s="136">
        <v>3</v>
      </c>
      <c r="B53" s="137" t="s">
        <v>290</v>
      </c>
      <c r="C53" s="173">
        <f>SUM(C54,C61,C68)</f>
        <v>5755100</v>
      </c>
      <c r="D53" s="173"/>
      <c r="E53" s="173"/>
      <c r="F53" s="137" t="s">
        <v>290</v>
      </c>
      <c r="G53" s="136"/>
      <c r="H53" s="136"/>
      <c r="I53" s="136"/>
    </row>
    <row r="54" spans="1:9" s="46" customFormat="1" ht="31.9" hidden="1" customHeight="1" x14ac:dyDescent="0.2">
      <c r="A54" s="120"/>
      <c r="B54" s="121" t="s">
        <v>22</v>
      </c>
      <c r="C54" s="145">
        <f t="shared" ref="C54" si="1">SUM(C55,C57,C59)</f>
        <v>0</v>
      </c>
      <c r="D54" s="138"/>
      <c r="E54" s="138"/>
      <c r="F54" s="122"/>
      <c r="G54" s="122"/>
      <c r="H54" s="122"/>
      <c r="I54" s="122"/>
    </row>
    <row r="55" spans="1:9" s="59" customFormat="1" ht="22.5" hidden="1" customHeight="1" x14ac:dyDescent="0.35">
      <c r="A55" s="7"/>
      <c r="B55" s="106" t="s">
        <v>29</v>
      </c>
      <c r="C55" s="146">
        <v>0</v>
      </c>
      <c r="D55" s="139"/>
      <c r="E55" s="139"/>
      <c r="F55" s="36"/>
      <c r="G55" s="36"/>
      <c r="H55" s="36"/>
      <c r="I55" s="36"/>
    </row>
    <row r="56" spans="1:9" ht="22.5" hidden="1" customHeight="1" x14ac:dyDescent="0.35">
      <c r="A56" s="7"/>
      <c r="B56" s="107" t="s">
        <v>205</v>
      </c>
      <c r="C56" s="148"/>
      <c r="D56" s="27"/>
      <c r="E56" s="27"/>
      <c r="F56" s="10"/>
      <c r="G56" s="10"/>
      <c r="H56" s="10"/>
      <c r="I56" s="10"/>
    </row>
    <row r="57" spans="1:9" ht="22.5" hidden="1" customHeight="1" x14ac:dyDescent="0.35">
      <c r="A57" s="7"/>
      <c r="B57" s="106" t="s">
        <v>54</v>
      </c>
      <c r="C57" s="146">
        <v>0</v>
      </c>
      <c r="D57" s="139"/>
      <c r="E57" s="139"/>
      <c r="F57" s="10"/>
      <c r="G57" s="10"/>
      <c r="H57" s="10"/>
      <c r="I57" s="10"/>
    </row>
    <row r="58" spans="1:9" ht="22.5" hidden="1" customHeight="1" x14ac:dyDescent="0.35">
      <c r="A58" s="7"/>
      <c r="B58" s="107" t="s">
        <v>206</v>
      </c>
      <c r="C58" s="148"/>
      <c r="D58" s="27"/>
      <c r="E58" s="27"/>
      <c r="F58" s="10"/>
      <c r="G58" s="10"/>
      <c r="H58" s="10"/>
      <c r="I58" s="10"/>
    </row>
    <row r="59" spans="1:9" s="55" customFormat="1" ht="22.5" hidden="1" customHeight="1" x14ac:dyDescent="0.5">
      <c r="A59" s="217"/>
      <c r="B59" s="106" t="s">
        <v>44</v>
      </c>
      <c r="C59" s="164">
        <f>SUM(C60)</f>
        <v>0</v>
      </c>
      <c r="D59" s="139"/>
      <c r="E59" s="139"/>
      <c r="F59" s="99"/>
      <c r="G59" s="99"/>
      <c r="H59" s="99"/>
      <c r="I59" s="99"/>
    </row>
    <row r="60" spans="1:9" s="55" customFormat="1" ht="22.5" hidden="1" customHeight="1" x14ac:dyDescent="0.35">
      <c r="A60" s="217"/>
      <c r="B60" s="127" t="s">
        <v>298</v>
      </c>
      <c r="C60" s="60" t="s">
        <v>4</v>
      </c>
      <c r="D60" s="78"/>
      <c r="E60" s="78"/>
      <c r="F60" s="99"/>
      <c r="G60" s="99"/>
      <c r="H60" s="99"/>
      <c r="I60" s="99"/>
    </row>
    <row r="61" spans="1:9" s="46" customFormat="1" ht="33" customHeight="1" x14ac:dyDescent="0.2">
      <c r="A61" s="120"/>
      <c r="B61" s="121" t="s">
        <v>23</v>
      </c>
      <c r="C61" s="145">
        <f>SUM(C62,C64)</f>
        <v>505100</v>
      </c>
      <c r="D61" s="138"/>
      <c r="E61" s="138"/>
      <c r="F61" s="121" t="s">
        <v>23</v>
      </c>
      <c r="G61" s="122"/>
      <c r="H61" s="122"/>
      <c r="I61" s="122"/>
    </row>
    <row r="62" spans="1:9" s="59" customFormat="1" ht="22.5" hidden="1" customHeight="1" x14ac:dyDescent="0.35">
      <c r="A62" s="7"/>
      <c r="B62" s="42" t="s">
        <v>85</v>
      </c>
      <c r="C62" s="146">
        <v>0</v>
      </c>
      <c r="D62" s="139"/>
      <c r="E62" s="139"/>
      <c r="F62" s="42" t="s">
        <v>85</v>
      </c>
      <c r="G62" s="36"/>
      <c r="H62" s="36"/>
      <c r="I62" s="36"/>
    </row>
    <row r="63" spans="1:9" s="62" customFormat="1" ht="22.5" hidden="1" customHeight="1" x14ac:dyDescent="0.35">
      <c r="A63" s="7"/>
      <c r="B63" s="18" t="s">
        <v>207</v>
      </c>
      <c r="C63" s="151"/>
      <c r="D63" s="157"/>
      <c r="E63" s="157"/>
      <c r="F63" s="18" t="s">
        <v>207</v>
      </c>
      <c r="G63" s="98"/>
      <c r="H63" s="98"/>
      <c r="I63" s="98"/>
    </row>
    <row r="64" spans="1:9" s="6" customFormat="1" ht="22.5" customHeight="1" x14ac:dyDescent="0.35">
      <c r="A64" s="7"/>
      <c r="B64" s="33" t="s">
        <v>98</v>
      </c>
      <c r="C64" s="140">
        <f>SUM(C65:C65)</f>
        <v>505100</v>
      </c>
      <c r="D64" s="139"/>
      <c r="E64" s="139"/>
      <c r="F64" s="33" t="s">
        <v>98</v>
      </c>
      <c r="G64" s="70"/>
      <c r="H64" s="70"/>
      <c r="I64" s="70"/>
    </row>
    <row r="65" spans="1:9" s="6" customFormat="1" ht="22.5" customHeight="1" x14ac:dyDescent="0.35">
      <c r="A65" s="7"/>
      <c r="B65" s="109" t="s">
        <v>344</v>
      </c>
      <c r="C65" s="154">
        <v>505100</v>
      </c>
      <c r="D65" s="27"/>
      <c r="E65" s="27"/>
      <c r="F65" s="13" t="s">
        <v>434</v>
      </c>
      <c r="G65" s="10">
        <v>1</v>
      </c>
      <c r="H65" s="70"/>
      <c r="I65" s="70"/>
    </row>
    <row r="66" spans="1:9" s="6" customFormat="1" ht="22.5" customHeight="1" x14ac:dyDescent="0.35">
      <c r="A66" s="7"/>
      <c r="B66" s="109"/>
      <c r="C66" s="154"/>
      <c r="D66" s="27"/>
      <c r="E66" s="27"/>
      <c r="F66" s="13" t="s">
        <v>435</v>
      </c>
      <c r="G66" s="10">
        <v>80</v>
      </c>
      <c r="H66" s="70"/>
      <c r="I66" s="70"/>
    </row>
    <row r="67" spans="1:9" s="6" customFormat="1" ht="22.5" customHeight="1" x14ac:dyDescent="0.35">
      <c r="A67" s="7"/>
      <c r="B67" s="109"/>
      <c r="C67" s="154"/>
      <c r="D67" s="27"/>
      <c r="E67" s="27"/>
      <c r="F67" s="13" t="s">
        <v>436</v>
      </c>
      <c r="G67" s="10">
        <v>80</v>
      </c>
      <c r="H67" s="70"/>
      <c r="I67" s="70"/>
    </row>
    <row r="68" spans="1:9" s="46" customFormat="1" ht="33" customHeight="1" x14ac:dyDescent="0.2">
      <c r="A68" s="121"/>
      <c r="B68" s="121" t="s">
        <v>24</v>
      </c>
      <c r="C68" s="138">
        <f>SUM(,C69,C73,C76,C79)</f>
        <v>5250000</v>
      </c>
      <c r="D68" s="138"/>
      <c r="E68" s="138"/>
      <c r="F68" s="122"/>
      <c r="G68" s="122"/>
      <c r="H68" s="122"/>
      <c r="I68" s="122"/>
    </row>
    <row r="69" spans="1:9" s="55" customFormat="1" ht="22.5" customHeight="1" x14ac:dyDescent="0.35">
      <c r="A69" s="7"/>
      <c r="B69" s="42" t="s">
        <v>36</v>
      </c>
      <c r="C69" s="142">
        <f>SUM(C70:C70)</f>
        <v>2000000</v>
      </c>
      <c r="D69" s="139"/>
      <c r="E69" s="139"/>
      <c r="F69" s="42" t="s">
        <v>36</v>
      </c>
      <c r="G69" s="99">
        <v>70</v>
      </c>
      <c r="H69" s="99"/>
      <c r="I69" s="99"/>
    </row>
    <row r="70" spans="1:9" ht="21" customHeight="1" x14ac:dyDescent="0.35">
      <c r="A70" s="7"/>
      <c r="B70" s="65" t="s">
        <v>319</v>
      </c>
      <c r="C70" s="150">
        <v>2000000</v>
      </c>
      <c r="D70" s="27"/>
      <c r="E70" s="27"/>
      <c r="F70" s="13" t="s">
        <v>437</v>
      </c>
      <c r="G70" s="10">
        <v>70</v>
      </c>
      <c r="H70" s="10"/>
      <c r="I70" s="10"/>
    </row>
    <row r="71" spans="1:9" ht="21" customHeight="1" x14ac:dyDescent="0.35">
      <c r="A71" s="7"/>
      <c r="B71" s="65"/>
      <c r="C71" s="150"/>
      <c r="D71" s="27"/>
      <c r="E71" s="27"/>
      <c r="F71" s="13" t="s">
        <v>438</v>
      </c>
      <c r="G71" s="10">
        <v>30</v>
      </c>
      <c r="H71" s="10"/>
      <c r="I71" s="10"/>
    </row>
    <row r="72" spans="1:9" ht="21" customHeight="1" x14ac:dyDescent="0.35">
      <c r="A72" s="7"/>
      <c r="B72" s="65"/>
      <c r="C72" s="150"/>
      <c r="D72" s="27"/>
      <c r="E72" s="27"/>
      <c r="F72" s="13" t="s">
        <v>439</v>
      </c>
      <c r="G72" s="10"/>
      <c r="H72" s="10"/>
      <c r="I72" s="10"/>
    </row>
    <row r="73" spans="1:9" s="55" customFormat="1" ht="21" customHeight="1" x14ac:dyDescent="0.35">
      <c r="A73" s="7"/>
      <c r="B73" s="42" t="s">
        <v>37</v>
      </c>
      <c r="C73" s="142">
        <f>SUM(C74:C74)</f>
        <v>1250000</v>
      </c>
      <c r="D73" s="139"/>
      <c r="E73" s="139"/>
      <c r="F73" s="42" t="s">
        <v>37</v>
      </c>
      <c r="G73" s="99"/>
      <c r="H73" s="99"/>
      <c r="I73" s="99"/>
    </row>
    <row r="74" spans="1:9" ht="22.5" customHeight="1" x14ac:dyDescent="0.35">
      <c r="A74" s="7"/>
      <c r="B74" s="13" t="s">
        <v>341</v>
      </c>
      <c r="C74" s="119">
        <v>1250000</v>
      </c>
      <c r="D74" s="27"/>
      <c r="E74" s="27"/>
      <c r="F74" s="13" t="s">
        <v>440</v>
      </c>
      <c r="G74" s="10">
        <v>40</v>
      </c>
      <c r="H74" s="10"/>
      <c r="I74" s="10"/>
    </row>
    <row r="75" spans="1:9" ht="22.5" customHeight="1" x14ac:dyDescent="0.35">
      <c r="A75" s="7"/>
      <c r="B75" s="13"/>
      <c r="C75" s="119"/>
      <c r="D75" s="27"/>
      <c r="E75" s="27"/>
      <c r="F75" s="13" t="s">
        <v>441</v>
      </c>
      <c r="G75" s="10">
        <v>60</v>
      </c>
      <c r="H75" s="10"/>
      <c r="I75" s="10"/>
    </row>
    <row r="76" spans="1:9" ht="22.5" customHeight="1" x14ac:dyDescent="0.35">
      <c r="A76" s="7"/>
      <c r="B76" s="37" t="s">
        <v>39</v>
      </c>
      <c r="C76" s="140">
        <f>SUM(C77:C77)</f>
        <v>200000</v>
      </c>
      <c r="D76" s="139"/>
      <c r="E76" s="139"/>
      <c r="F76" s="37" t="s">
        <v>39</v>
      </c>
      <c r="G76" s="10"/>
      <c r="H76" s="10"/>
      <c r="I76" s="10"/>
    </row>
    <row r="77" spans="1:9" ht="22.5" customHeight="1" x14ac:dyDescent="0.35">
      <c r="A77" s="7"/>
      <c r="B77" s="18" t="s">
        <v>325</v>
      </c>
      <c r="C77" s="60">
        <v>200000</v>
      </c>
      <c r="D77" s="27"/>
      <c r="E77" s="27"/>
      <c r="F77" s="13" t="s">
        <v>442</v>
      </c>
      <c r="G77" s="10">
        <v>20</v>
      </c>
      <c r="H77" s="10"/>
      <c r="I77" s="10"/>
    </row>
    <row r="78" spans="1:9" ht="22.5" customHeight="1" x14ac:dyDescent="0.35">
      <c r="A78" s="7"/>
      <c r="B78" s="18"/>
      <c r="C78" s="60"/>
      <c r="D78" s="27"/>
      <c r="E78" s="27"/>
      <c r="F78" s="13" t="s">
        <v>443</v>
      </c>
      <c r="G78" s="10">
        <v>80</v>
      </c>
      <c r="H78" s="10"/>
      <c r="I78" s="10"/>
    </row>
    <row r="79" spans="1:9" s="55" customFormat="1" ht="21" x14ac:dyDescent="0.35">
      <c r="A79" s="217"/>
      <c r="B79" s="9" t="s">
        <v>41</v>
      </c>
      <c r="C79" s="139">
        <f t="shared" ref="C79" si="2">SUM(C80)</f>
        <v>1800000</v>
      </c>
      <c r="D79" s="139"/>
      <c r="E79" s="139"/>
      <c r="F79" s="9" t="s">
        <v>41</v>
      </c>
      <c r="G79" s="99"/>
      <c r="H79" s="99"/>
      <c r="I79" s="99"/>
    </row>
    <row r="80" spans="1:9" ht="46.5" x14ac:dyDescent="0.35">
      <c r="A80" s="7"/>
      <c r="B80" s="259" t="s">
        <v>285</v>
      </c>
      <c r="C80" s="60">
        <v>1800000</v>
      </c>
      <c r="D80" s="141"/>
      <c r="E80" s="141"/>
      <c r="F80" s="258" t="s">
        <v>444</v>
      </c>
      <c r="G80" s="5">
        <v>100</v>
      </c>
      <c r="H80" s="5"/>
      <c r="I80" s="5"/>
    </row>
    <row r="81" spans="1:9" ht="22.5" hidden="1" customHeight="1" x14ac:dyDescent="0.35">
      <c r="A81" s="7"/>
      <c r="B81" s="108"/>
      <c r="C81" s="58"/>
      <c r="D81" s="27"/>
      <c r="E81" s="27"/>
      <c r="F81" s="13"/>
      <c r="G81" s="10"/>
      <c r="H81" s="10"/>
      <c r="I81" s="10"/>
    </row>
    <row r="82" spans="1:9" ht="22.5" hidden="1" customHeight="1" x14ac:dyDescent="0.35">
      <c r="A82" s="7"/>
      <c r="B82" s="108"/>
      <c r="C82" s="58"/>
      <c r="D82" s="27"/>
      <c r="E82" s="27"/>
      <c r="F82" s="13"/>
      <c r="G82" s="10"/>
      <c r="H82" s="10"/>
      <c r="I82" s="10"/>
    </row>
    <row r="83" spans="1:9" s="174" customFormat="1" ht="57.6" hidden="1" customHeight="1" x14ac:dyDescent="0.2">
      <c r="A83" s="136">
        <v>4</v>
      </c>
      <c r="B83" s="137" t="s">
        <v>289</v>
      </c>
      <c r="C83" s="175">
        <v>0</v>
      </c>
      <c r="D83" s="173"/>
      <c r="E83" s="173"/>
      <c r="F83" s="137" t="s">
        <v>289</v>
      </c>
      <c r="G83" s="170"/>
      <c r="H83" s="170"/>
      <c r="I83" s="170"/>
    </row>
    <row r="84" spans="1:9" s="46" customFormat="1" ht="40.9" customHeight="1" x14ac:dyDescent="0.2">
      <c r="A84" s="44"/>
      <c r="B84" s="44" t="s">
        <v>445</v>
      </c>
      <c r="C84" s="144">
        <f>SUM(C7,C36,C53,C83)</f>
        <v>30990100</v>
      </c>
      <c r="D84" s="144"/>
      <c r="E84" s="144"/>
      <c r="F84" s="38"/>
      <c r="G84" s="38"/>
      <c r="H84" s="38"/>
      <c r="I84" s="38"/>
    </row>
    <row r="85" spans="1:9" s="46" customFormat="1" ht="21.75" customHeight="1" x14ac:dyDescent="0.2">
      <c r="A85" s="256"/>
      <c r="B85" s="256"/>
      <c r="C85" s="257"/>
      <c r="D85" s="257"/>
      <c r="E85" s="257"/>
      <c r="F85" s="67"/>
      <c r="G85" s="67"/>
      <c r="H85" s="67"/>
      <c r="I85" s="67"/>
    </row>
    <row r="86" spans="1:9" ht="26.25" x14ac:dyDescent="0.4">
      <c r="D86" s="249"/>
      <c r="E86" s="249"/>
      <c r="F86" s="244" t="s">
        <v>446</v>
      </c>
      <c r="G86" s="250"/>
    </row>
    <row r="87" spans="1:9" s="46" customFormat="1" ht="26.45" hidden="1" customHeight="1" x14ac:dyDescent="0.2">
      <c r="A87" s="217"/>
      <c r="B87" s="129" t="s">
        <v>348</v>
      </c>
      <c r="C87" s="159"/>
      <c r="D87" s="251"/>
      <c r="E87" s="251"/>
      <c r="F87" s="252"/>
      <c r="G87" s="253"/>
    </row>
    <row r="88" spans="1:9" ht="42.75" hidden="1" x14ac:dyDescent="0.4">
      <c r="A88" s="7"/>
      <c r="B88" s="86" t="s">
        <v>353</v>
      </c>
      <c r="C88" s="148"/>
      <c r="D88" s="254"/>
      <c r="E88" s="254"/>
      <c r="F88" s="244"/>
      <c r="G88" s="250"/>
    </row>
    <row r="89" spans="1:9" ht="26.25" hidden="1" x14ac:dyDescent="0.4">
      <c r="A89" s="32"/>
      <c r="B89" s="88" t="s">
        <v>264</v>
      </c>
      <c r="C89" s="148"/>
      <c r="D89" s="254"/>
      <c r="E89" s="254"/>
      <c r="F89" s="244"/>
      <c r="G89" s="250"/>
    </row>
    <row r="90" spans="1:9" ht="26.25" hidden="1" x14ac:dyDescent="0.4">
      <c r="A90" s="7"/>
      <c r="B90" s="89" t="s">
        <v>265</v>
      </c>
      <c r="C90" s="148"/>
      <c r="D90" s="254"/>
      <c r="E90" s="254"/>
      <c r="F90" s="244"/>
      <c r="G90" s="250"/>
    </row>
    <row r="91" spans="1:9" ht="26.25" x14ac:dyDescent="0.4">
      <c r="A91" s="116"/>
      <c r="B91" s="117"/>
      <c r="C91" s="1"/>
      <c r="D91" s="255"/>
      <c r="E91" s="255"/>
      <c r="F91" s="244" t="s">
        <v>447</v>
      </c>
      <c r="G91" s="250"/>
    </row>
    <row r="92" spans="1:9" ht="26.25" x14ac:dyDescent="0.4">
      <c r="A92" s="116"/>
      <c r="B92" s="117"/>
      <c r="C92" s="1"/>
      <c r="D92" s="255"/>
      <c r="E92" s="255"/>
      <c r="F92" s="244" t="s">
        <v>448</v>
      </c>
      <c r="G92" s="250"/>
    </row>
    <row r="93" spans="1:9" ht="21" x14ac:dyDescent="0.35">
      <c r="A93" s="116"/>
      <c r="B93" s="117"/>
      <c r="C93" s="1"/>
      <c r="D93" s="131"/>
      <c r="E93" s="131"/>
    </row>
    <row r="94" spans="1:9" ht="21" x14ac:dyDescent="0.35">
      <c r="A94" s="116"/>
      <c r="B94" s="117"/>
      <c r="C94" s="1"/>
      <c r="D94" s="131"/>
      <c r="E94" s="131"/>
    </row>
    <row r="95" spans="1:9" ht="21" x14ac:dyDescent="0.35">
      <c r="A95" s="116"/>
      <c r="B95" s="117"/>
      <c r="C95" s="1"/>
      <c r="D95" s="131"/>
      <c r="E95" s="131"/>
    </row>
    <row r="96" spans="1:9" ht="21" x14ac:dyDescent="0.35">
      <c r="A96" s="116"/>
      <c r="B96" s="117"/>
      <c r="C96" s="1"/>
      <c r="D96" s="131"/>
      <c r="E96" s="131"/>
    </row>
    <row r="97" spans="1:5" ht="21" x14ac:dyDescent="0.35">
      <c r="A97" s="116"/>
      <c r="B97" s="117"/>
      <c r="C97" s="1"/>
      <c r="D97" s="131"/>
      <c r="E97" s="131"/>
    </row>
    <row r="98" spans="1:5" ht="21" x14ac:dyDescent="0.35">
      <c r="A98" s="116"/>
      <c r="B98" s="117"/>
      <c r="C98" s="1"/>
      <c r="D98" s="131"/>
      <c r="E98" s="131"/>
    </row>
    <row r="99" spans="1:5" ht="21" x14ac:dyDescent="0.35">
      <c r="A99" s="116"/>
      <c r="B99" s="117"/>
      <c r="C99" s="1"/>
      <c r="D99" s="131"/>
      <c r="E99" s="131"/>
    </row>
    <row r="100" spans="1:5" ht="21" x14ac:dyDescent="0.35">
      <c r="A100" s="116"/>
      <c r="B100" s="117"/>
      <c r="C100" s="1"/>
      <c r="D100" s="131"/>
      <c r="E100" s="131"/>
    </row>
    <row r="101" spans="1:5" ht="21" x14ac:dyDescent="0.35">
      <c r="A101" s="116"/>
      <c r="B101" s="117"/>
      <c r="C101" s="1"/>
      <c r="D101" s="131"/>
      <c r="E101" s="131"/>
    </row>
    <row r="102" spans="1:5" ht="21" x14ac:dyDescent="0.35">
      <c r="A102" s="116"/>
      <c r="B102" s="117"/>
      <c r="C102" s="1"/>
      <c r="D102" s="131"/>
      <c r="E102" s="131"/>
    </row>
    <row r="103" spans="1:5" ht="21" x14ac:dyDescent="0.35">
      <c r="A103" s="116"/>
      <c r="B103" s="117"/>
      <c r="C103" s="1"/>
      <c r="D103" s="131"/>
      <c r="E103" s="131"/>
    </row>
    <row r="104" spans="1:5" s="1" customFormat="1" ht="21" x14ac:dyDescent="0.35">
      <c r="A104" s="116"/>
      <c r="B104" s="117"/>
      <c r="D104" s="131"/>
      <c r="E104" s="131"/>
    </row>
    <row r="105" spans="1:5" ht="22.5" customHeight="1" x14ac:dyDescent="0.35">
      <c r="C105" s="112" t="e">
        <f>#REF!</f>
        <v>#REF!</v>
      </c>
    </row>
    <row r="106" spans="1:5" ht="9" customHeight="1" x14ac:dyDescent="0.35">
      <c r="C106" s="113"/>
    </row>
    <row r="107" spans="1:5" ht="22.5" customHeight="1" x14ac:dyDescent="0.35">
      <c r="C107" s="58" t="e">
        <f t="shared" ref="C107" si="3">C84-C105</f>
        <v>#REF!</v>
      </c>
    </row>
    <row r="110" spans="1:5" ht="9.6" customHeight="1" x14ac:dyDescent="0.35"/>
  </sheetData>
  <mergeCells count="12">
    <mergeCell ref="A2:I2"/>
    <mergeCell ref="A3:I3"/>
    <mergeCell ref="C5:C6"/>
    <mergeCell ref="F1:I1"/>
    <mergeCell ref="F5:F6"/>
    <mergeCell ref="G5:G6"/>
    <mergeCell ref="H5:H6"/>
    <mergeCell ref="I5:I6"/>
    <mergeCell ref="D5:D6"/>
    <mergeCell ref="E5:E6"/>
    <mergeCell ref="A5:A6"/>
    <mergeCell ref="B5:B6"/>
  </mergeCells>
  <printOptions horizontalCentered="1"/>
  <pageMargins left="0" right="0" top="3.937007874015748E-2" bottom="0.19685039370078741" header="0.19685039370078741" footer="0.19685039370078741"/>
  <pageSetup paperSize="9" scale="72" orientation="landscape" r:id="rId1"/>
  <headerFooter>
    <oddFooter>&amp;C&amp;"TH SarabunPSK,ธรรมดา"&amp;28หน้า &amp;P ของ &amp;N หน้า</oddFooter>
  </headerFooter>
  <rowBreaks count="2" manualBreakCount="2">
    <brk id="37" max="8" man="1"/>
    <brk id="7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76"/>
  <sheetViews>
    <sheetView view="pageBreakPreview" zoomScale="90" zoomScaleNormal="81" zoomScaleSheetLayoutView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74" sqref="B74"/>
    </sheetView>
  </sheetViews>
  <sheetFormatPr defaultColWidth="9.140625" defaultRowHeight="22.5" customHeight="1" x14ac:dyDescent="0.35"/>
  <cols>
    <col min="1" max="1" width="6.5703125" style="6" customWidth="1"/>
    <col min="2" max="2" width="52" style="3" customWidth="1"/>
    <col min="3" max="3" width="19.7109375" style="2" customWidth="1"/>
    <col min="4" max="4" width="13.28515625" style="3" customWidth="1"/>
    <col min="5" max="5" width="9.7109375" style="3" customWidth="1"/>
    <col min="6" max="6" width="101.85546875" style="3" customWidth="1"/>
    <col min="7" max="7" width="10.85546875" style="3" bestFit="1" customWidth="1"/>
    <col min="8" max="8" width="14.140625" style="3" customWidth="1"/>
    <col min="9" max="9" width="12.7109375" style="3" bestFit="1" customWidth="1"/>
    <col min="10" max="16384" width="9.140625" style="3"/>
  </cols>
  <sheetData>
    <row r="1" spans="1:9" ht="38.450000000000003" customHeight="1" x14ac:dyDescent="0.45">
      <c r="G1" s="353" t="s">
        <v>451</v>
      </c>
      <c r="H1" s="343"/>
      <c r="I1" s="343"/>
    </row>
    <row r="2" spans="1:9" ht="38.450000000000003" customHeight="1" x14ac:dyDescent="0.5">
      <c r="A2" s="358"/>
      <c r="B2" s="358"/>
      <c r="C2" s="358"/>
      <c r="D2" s="358"/>
      <c r="E2" s="358"/>
      <c r="F2" s="358"/>
      <c r="G2" s="358"/>
      <c r="H2" s="358"/>
      <c r="I2" s="358"/>
    </row>
    <row r="3" spans="1:9" ht="30.75" x14ac:dyDescent="0.45">
      <c r="A3" s="349" t="s">
        <v>429</v>
      </c>
      <c r="B3" s="349"/>
      <c r="C3" s="349"/>
      <c r="D3" s="349"/>
      <c r="E3" s="349"/>
      <c r="F3" s="349"/>
      <c r="G3" s="349"/>
      <c r="H3" s="349"/>
      <c r="I3" s="349"/>
    </row>
    <row r="4" spans="1:9" ht="28.15" customHeight="1" x14ac:dyDescent="0.45">
      <c r="A4" s="364" t="s">
        <v>417</v>
      </c>
      <c r="B4" s="364"/>
      <c r="C4" s="364"/>
      <c r="D4" s="364"/>
      <c r="E4" s="364"/>
      <c r="F4" s="364"/>
      <c r="G4" s="364"/>
      <c r="H4" s="364"/>
      <c r="I4" s="364"/>
    </row>
    <row r="5" spans="1:9" s="45" customFormat="1" ht="27" customHeight="1" x14ac:dyDescent="0.2">
      <c r="A5" s="356" t="s">
        <v>2</v>
      </c>
      <c r="B5" s="360" t="s">
        <v>189</v>
      </c>
      <c r="C5" s="362" t="s">
        <v>8</v>
      </c>
      <c r="D5" s="356" t="s">
        <v>397</v>
      </c>
      <c r="E5" s="356" t="s">
        <v>389</v>
      </c>
      <c r="F5" s="354" t="s">
        <v>399</v>
      </c>
      <c r="G5" s="355" t="s">
        <v>398</v>
      </c>
      <c r="H5" s="355" t="s">
        <v>400</v>
      </c>
      <c r="I5" s="355" t="s">
        <v>455</v>
      </c>
    </row>
    <row r="6" spans="1:9" s="45" customFormat="1" ht="28.9" customHeight="1" x14ac:dyDescent="0.2">
      <c r="A6" s="359"/>
      <c r="B6" s="361"/>
      <c r="C6" s="363"/>
      <c r="D6" s="357"/>
      <c r="E6" s="357"/>
      <c r="F6" s="354"/>
      <c r="G6" s="355"/>
      <c r="H6" s="355"/>
      <c r="I6" s="355"/>
    </row>
    <row r="7" spans="1:9" s="110" customFormat="1" ht="69.75" x14ac:dyDescent="0.2">
      <c r="A7" s="170">
        <v>1</v>
      </c>
      <c r="B7" s="171" t="s">
        <v>405</v>
      </c>
      <c r="C7" s="172">
        <f t="shared" ref="C7:D7" si="0">SUM(C8,C25,C50)</f>
        <v>6928050</v>
      </c>
      <c r="D7" s="172">
        <f t="shared" si="0"/>
        <v>4094000</v>
      </c>
      <c r="E7" s="239">
        <f t="shared" ref="E7:E47" si="1">D7*100/C7</f>
        <v>59.093107007022176</v>
      </c>
      <c r="F7" s="171" t="s">
        <v>405</v>
      </c>
      <c r="G7" s="136"/>
      <c r="H7" s="242" t="s">
        <v>420</v>
      </c>
      <c r="I7" s="136"/>
    </row>
    <row r="8" spans="1:9" s="46" customFormat="1" ht="31.15" customHeight="1" x14ac:dyDescent="0.2">
      <c r="A8" s="120"/>
      <c r="B8" s="121" t="s">
        <v>22</v>
      </c>
      <c r="C8" s="138">
        <f>SUM(C9,C11,C15)</f>
        <v>113500</v>
      </c>
      <c r="D8" s="138">
        <f t="shared" ref="D8" si="2">SUM(D9,D11,D15)</f>
        <v>110000</v>
      </c>
      <c r="E8" s="240">
        <f t="shared" si="1"/>
        <v>96.916299559471369</v>
      </c>
      <c r="F8" s="121" t="s">
        <v>22</v>
      </c>
      <c r="G8" s="122"/>
      <c r="H8" s="122"/>
      <c r="I8" s="122"/>
    </row>
    <row r="9" spans="1:9" ht="22.5" customHeight="1" x14ac:dyDescent="0.35">
      <c r="A9" s="7"/>
      <c r="B9" s="106" t="s">
        <v>54</v>
      </c>
      <c r="C9" s="140">
        <f>SUM(C10)</f>
        <v>113500</v>
      </c>
      <c r="D9" s="226">
        <f t="shared" ref="D9" si="3">SUM(D10)</f>
        <v>110000</v>
      </c>
      <c r="E9" s="248">
        <f t="shared" si="1"/>
        <v>96.916299559471369</v>
      </c>
      <c r="F9" s="106" t="s">
        <v>54</v>
      </c>
      <c r="G9" s="10"/>
      <c r="H9" s="10"/>
      <c r="I9" s="10"/>
    </row>
    <row r="10" spans="1:9" ht="22.5" customHeight="1" x14ac:dyDescent="0.35">
      <c r="A10" s="7"/>
      <c r="B10" s="218" t="s">
        <v>190</v>
      </c>
      <c r="C10" s="219">
        <v>113500</v>
      </c>
      <c r="D10" s="102">
        <v>110000</v>
      </c>
      <c r="E10" s="236">
        <f t="shared" si="1"/>
        <v>96.916299559471369</v>
      </c>
      <c r="F10" s="13" t="s">
        <v>419</v>
      </c>
      <c r="G10" s="10">
        <v>80</v>
      </c>
      <c r="H10" s="10">
        <v>88</v>
      </c>
      <c r="I10" s="10" t="s">
        <v>418</v>
      </c>
    </row>
    <row r="11" spans="1:9" ht="10.9" hidden="1" customHeight="1" x14ac:dyDescent="0.35">
      <c r="A11" s="7"/>
      <c r="B11" s="9" t="s">
        <v>43</v>
      </c>
      <c r="C11" s="146">
        <v>0</v>
      </c>
      <c r="D11" s="102"/>
      <c r="E11" s="236" t="e">
        <f t="shared" si="1"/>
        <v>#DIV/0!</v>
      </c>
      <c r="F11" s="10"/>
      <c r="G11" s="10"/>
      <c r="H11" s="10"/>
      <c r="I11" s="10"/>
    </row>
    <row r="12" spans="1:9" ht="10.9" hidden="1" customHeight="1" x14ac:dyDescent="0.35">
      <c r="A12" s="7"/>
      <c r="B12" s="17" t="s">
        <v>291</v>
      </c>
      <c r="C12" s="148"/>
      <c r="D12" s="102"/>
      <c r="E12" s="236" t="e">
        <f t="shared" si="1"/>
        <v>#DIV/0!</v>
      </c>
      <c r="F12" s="10"/>
      <c r="G12" s="10"/>
      <c r="H12" s="10"/>
      <c r="I12" s="10"/>
    </row>
    <row r="13" spans="1:9" ht="10.9" hidden="1" customHeight="1" x14ac:dyDescent="0.35">
      <c r="A13" s="7"/>
      <c r="B13" s="18" t="s">
        <v>292</v>
      </c>
      <c r="C13" s="148"/>
      <c r="D13" s="102"/>
      <c r="E13" s="236" t="e">
        <f t="shared" si="1"/>
        <v>#DIV/0!</v>
      </c>
      <c r="F13" s="10"/>
      <c r="G13" s="10"/>
      <c r="H13" s="10"/>
      <c r="I13" s="10"/>
    </row>
    <row r="14" spans="1:9" ht="10.9" hidden="1" customHeight="1" x14ac:dyDescent="0.35">
      <c r="A14" s="7"/>
      <c r="B14" s="18" t="s">
        <v>293</v>
      </c>
      <c r="C14" s="148"/>
      <c r="D14" s="102"/>
      <c r="E14" s="236" t="e">
        <f t="shared" si="1"/>
        <v>#DIV/0!</v>
      </c>
      <c r="F14" s="10"/>
      <c r="G14" s="10"/>
      <c r="H14" s="10"/>
      <c r="I14" s="10"/>
    </row>
    <row r="15" spans="1:9" ht="10.9" hidden="1" customHeight="1" x14ac:dyDescent="0.35">
      <c r="A15" s="7"/>
      <c r="B15" s="106" t="s">
        <v>44</v>
      </c>
      <c r="C15" s="146">
        <v>0</v>
      </c>
      <c r="D15" s="102"/>
      <c r="E15" s="236" t="e">
        <f t="shared" si="1"/>
        <v>#DIV/0!</v>
      </c>
      <c r="F15" s="10"/>
      <c r="G15" s="10"/>
      <c r="H15" s="10"/>
      <c r="I15" s="10"/>
    </row>
    <row r="16" spans="1:9" ht="10.9" hidden="1" customHeight="1" x14ac:dyDescent="0.35">
      <c r="A16" s="7"/>
      <c r="B16" s="125" t="s">
        <v>306</v>
      </c>
      <c r="C16" s="148"/>
      <c r="D16" s="102"/>
      <c r="E16" s="236" t="e">
        <f t="shared" si="1"/>
        <v>#DIV/0!</v>
      </c>
      <c r="F16" s="10"/>
      <c r="G16" s="10"/>
      <c r="H16" s="10"/>
      <c r="I16" s="10"/>
    </row>
    <row r="17" spans="1:9" ht="10.9" hidden="1" customHeight="1" x14ac:dyDescent="0.35">
      <c r="A17" s="7"/>
      <c r="B17" s="125" t="s">
        <v>307</v>
      </c>
      <c r="C17" s="148"/>
      <c r="D17" s="102"/>
      <c r="E17" s="236" t="e">
        <f t="shared" si="1"/>
        <v>#DIV/0!</v>
      </c>
      <c r="F17" s="10"/>
      <c r="G17" s="10"/>
      <c r="H17" s="10"/>
      <c r="I17" s="10"/>
    </row>
    <row r="18" spans="1:9" ht="10.9" hidden="1" customHeight="1" x14ac:dyDescent="0.35">
      <c r="A18" s="7"/>
      <c r="B18" s="125" t="s">
        <v>308</v>
      </c>
      <c r="C18" s="148"/>
      <c r="D18" s="102"/>
      <c r="E18" s="236" t="e">
        <f t="shared" si="1"/>
        <v>#DIV/0!</v>
      </c>
      <c r="F18" s="10"/>
      <c r="G18" s="10"/>
      <c r="H18" s="10"/>
      <c r="I18" s="10"/>
    </row>
    <row r="19" spans="1:9" ht="10.9" hidden="1" customHeight="1" x14ac:dyDescent="0.35">
      <c r="A19" s="7"/>
      <c r="B19" s="126" t="s">
        <v>309</v>
      </c>
      <c r="C19" s="148"/>
      <c r="D19" s="102"/>
      <c r="E19" s="236" t="e">
        <f t="shared" si="1"/>
        <v>#DIV/0!</v>
      </c>
      <c r="F19" s="10"/>
      <c r="G19" s="10"/>
      <c r="H19" s="10"/>
      <c r="I19" s="10"/>
    </row>
    <row r="20" spans="1:9" ht="10.9" hidden="1" customHeight="1" x14ac:dyDescent="0.35">
      <c r="A20" s="7"/>
      <c r="B20" s="126" t="s">
        <v>310</v>
      </c>
      <c r="C20" s="148"/>
      <c r="D20" s="102"/>
      <c r="E20" s="236" t="e">
        <f t="shared" si="1"/>
        <v>#DIV/0!</v>
      </c>
      <c r="F20" s="10"/>
      <c r="G20" s="10"/>
      <c r="H20" s="10"/>
      <c r="I20" s="10"/>
    </row>
    <row r="21" spans="1:9" ht="10.9" hidden="1" customHeight="1" x14ac:dyDescent="0.35">
      <c r="A21" s="7"/>
      <c r="B21" s="126" t="s">
        <v>311</v>
      </c>
      <c r="C21" s="148"/>
      <c r="D21" s="102"/>
      <c r="E21" s="236" t="e">
        <f t="shared" si="1"/>
        <v>#DIV/0!</v>
      </c>
      <c r="F21" s="10"/>
      <c r="G21" s="10"/>
      <c r="H21" s="10"/>
      <c r="I21" s="10"/>
    </row>
    <row r="22" spans="1:9" ht="10.9" hidden="1" customHeight="1" x14ac:dyDescent="0.35">
      <c r="A22" s="7"/>
      <c r="B22" s="126" t="s">
        <v>312</v>
      </c>
      <c r="C22" s="148"/>
      <c r="D22" s="102"/>
      <c r="E22" s="236" t="e">
        <f t="shared" si="1"/>
        <v>#DIV/0!</v>
      </c>
      <c r="F22" s="10"/>
      <c r="G22" s="10"/>
      <c r="H22" s="10"/>
      <c r="I22" s="10"/>
    </row>
    <row r="23" spans="1:9" ht="21" hidden="1" x14ac:dyDescent="0.35">
      <c r="A23" s="7"/>
      <c r="B23" s="126" t="s">
        <v>313</v>
      </c>
      <c r="C23" s="148"/>
      <c r="D23" s="102"/>
      <c r="E23" s="236" t="e">
        <f t="shared" si="1"/>
        <v>#DIV/0!</v>
      </c>
      <c r="F23" s="10"/>
      <c r="G23" s="10"/>
      <c r="H23" s="10"/>
      <c r="I23" s="10"/>
    </row>
    <row r="24" spans="1:9" ht="10.9" hidden="1" customHeight="1" x14ac:dyDescent="0.35">
      <c r="A24" s="7"/>
      <c r="B24" s="127" t="s">
        <v>314</v>
      </c>
      <c r="C24" s="148"/>
      <c r="D24" s="102"/>
      <c r="E24" s="236" t="e">
        <f t="shared" si="1"/>
        <v>#DIV/0!</v>
      </c>
      <c r="F24" s="10"/>
      <c r="G24" s="10"/>
      <c r="H24" s="10"/>
      <c r="I24" s="10"/>
    </row>
    <row r="25" spans="1:9" s="46" customFormat="1" ht="30" customHeight="1" x14ac:dyDescent="0.35">
      <c r="A25" s="120"/>
      <c r="B25" s="121" t="s">
        <v>23</v>
      </c>
      <c r="C25" s="138">
        <f t="shared" ref="C25:D25" si="4">SUM(C26,C36,C43)</f>
        <v>820250</v>
      </c>
      <c r="D25" s="227">
        <f t="shared" si="4"/>
        <v>709000</v>
      </c>
      <c r="E25" s="241">
        <f t="shared" si="1"/>
        <v>86.437061871380678</v>
      </c>
      <c r="F25" s="121" t="s">
        <v>23</v>
      </c>
      <c r="G25" s="122"/>
      <c r="H25" s="122"/>
      <c r="I25" s="122"/>
    </row>
    <row r="26" spans="1:9" s="59" customFormat="1" ht="22.5" customHeight="1" x14ac:dyDescent="0.35">
      <c r="A26" s="7"/>
      <c r="B26" s="42" t="s">
        <v>85</v>
      </c>
      <c r="C26" s="140">
        <f>SUM(C27:C35)</f>
        <v>420250</v>
      </c>
      <c r="D26" s="228">
        <f t="shared" ref="D26" si="5">SUM(D27:D35)</f>
        <v>359000</v>
      </c>
      <c r="E26" s="236">
        <f t="shared" si="1"/>
        <v>85.425342058298625</v>
      </c>
      <c r="F26" s="42" t="s">
        <v>85</v>
      </c>
      <c r="G26" s="36"/>
      <c r="H26" s="36"/>
      <c r="I26" s="36"/>
    </row>
    <row r="27" spans="1:9" s="59" customFormat="1" ht="22.5" customHeight="1" x14ac:dyDescent="0.35">
      <c r="A27" s="7"/>
      <c r="B27" s="13" t="s">
        <v>192</v>
      </c>
      <c r="C27" s="60">
        <v>110250</v>
      </c>
      <c r="D27" s="64">
        <v>100000</v>
      </c>
      <c r="E27" s="236">
        <f t="shared" si="1"/>
        <v>90.702947845804985</v>
      </c>
      <c r="F27" s="52" t="s">
        <v>403</v>
      </c>
      <c r="G27" s="10">
        <v>5</v>
      </c>
      <c r="H27" s="36"/>
      <c r="I27" s="36"/>
    </row>
    <row r="28" spans="1:9" s="59" customFormat="1" ht="10.9" hidden="1" customHeight="1" x14ac:dyDescent="0.35">
      <c r="A28" s="7"/>
      <c r="B28" s="13"/>
      <c r="C28" s="60"/>
      <c r="D28" s="228"/>
      <c r="E28" s="236" t="e">
        <f t="shared" si="1"/>
        <v>#DIV/0!</v>
      </c>
      <c r="G28" s="36"/>
      <c r="H28" s="36"/>
      <c r="I28" s="36"/>
    </row>
    <row r="29" spans="1:9" ht="22.5" customHeight="1" x14ac:dyDescent="0.35">
      <c r="A29" s="7"/>
      <c r="B29" s="13" t="s">
        <v>191</v>
      </c>
      <c r="C29" s="61">
        <v>60000</v>
      </c>
      <c r="D29" s="64">
        <v>60000</v>
      </c>
      <c r="E29" s="236">
        <f t="shared" si="1"/>
        <v>100</v>
      </c>
      <c r="F29" s="52" t="s">
        <v>404</v>
      </c>
      <c r="G29" s="10">
        <v>5</v>
      </c>
      <c r="H29" s="10"/>
      <c r="I29" s="10"/>
    </row>
    <row r="30" spans="1:9" s="62" customFormat="1" ht="22.5" customHeight="1" x14ac:dyDescent="0.35">
      <c r="A30" s="7"/>
      <c r="B30" s="13" t="s">
        <v>193</v>
      </c>
      <c r="C30" s="61">
        <v>150000</v>
      </c>
      <c r="D30" s="229">
        <v>140000</v>
      </c>
      <c r="E30" s="236">
        <f t="shared" si="1"/>
        <v>93.333333333333329</v>
      </c>
      <c r="F30" s="52" t="s">
        <v>401</v>
      </c>
      <c r="G30" s="221">
        <v>80</v>
      </c>
      <c r="H30" s="98"/>
      <c r="I30" s="98"/>
    </row>
    <row r="31" spans="1:9" s="62" customFormat="1" ht="10.9" hidden="1" customHeight="1" x14ac:dyDescent="0.35">
      <c r="A31" s="7"/>
      <c r="B31" s="13" t="s">
        <v>194</v>
      </c>
      <c r="C31" s="149" t="s">
        <v>4</v>
      </c>
      <c r="D31" s="229"/>
      <c r="E31" s="10" t="e">
        <f t="shared" si="1"/>
        <v>#VALUE!</v>
      </c>
      <c r="F31" s="98"/>
      <c r="G31" s="221"/>
      <c r="H31" s="98"/>
      <c r="I31" s="98"/>
    </row>
    <row r="32" spans="1:9" s="62" customFormat="1" ht="22.5" customHeight="1" x14ac:dyDescent="0.35">
      <c r="A32" s="7"/>
      <c r="B32" s="13" t="s">
        <v>195</v>
      </c>
      <c r="C32" s="61">
        <v>100000</v>
      </c>
      <c r="D32" s="229">
        <v>59000</v>
      </c>
      <c r="E32" s="236">
        <f t="shared" si="1"/>
        <v>59</v>
      </c>
      <c r="F32" s="220" t="s">
        <v>402</v>
      </c>
      <c r="G32" s="221">
        <v>85</v>
      </c>
      <c r="H32" s="98"/>
      <c r="I32" s="98"/>
    </row>
    <row r="33" spans="1:9" s="62" customFormat="1" ht="10.9" hidden="1" customHeight="1" x14ac:dyDescent="0.35">
      <c r="A33" s="7"/>
      <c r="B33" s="13" t="s">
        <v>196</v>
      </c>
      <c r="C33" s="149" t="s">
        <v>4</v>
      </c>
      <c r="D33" s="230"/>
      <c r="E33" s="10" t="e">
        <f t="shared" si="1"/>
        <v>#VALUE!</v>
      </c>
      <c r="F33" s="98"/>
      <c r="G33" s="98"/>
      <c r="H33" s="98"/>
      <c r="I33" s="98"/>
    </row>
    <row r="34" spans="1:9" s="62" customFormat="1" ht="10.9" hidden="1" customHeight="1" x14ac:dyDescent="0.35">
      <c r="A34" s="7"/>
      <c r="B34" s="13" t="s">
        <v>299</v>
      </c>
      <c r="C34" s="61"/>
      <c r="D34" s="230"/>
      <c r="E34" s="10" t="e">
        <f t="shared" si="1"/>
        <v>#DIV/0!</v>
      </c>
      <c r="F34" s="98"/>
      <c r="G34" s="98"/>
      <c r="H34" s="98"/>
      <c r="I34" s="98"/>
    </row>
    <row r="35" spans="1:9" s="62" customFormat="1" ht="10.9" hidden="1" customHeight="1" x14ac:dyDescent="0.35">
      <c r="A35" s="7"/>
      <c r="B35" s="18" t="s">
        <v>300</v>
      </c>
      <c r="C35" s="61"/>
      <c r="D35" s="230"/>
      <c r="E35" s="10" t="e">
        <f t="shared" si="1"/>
        <v>#DIV/0!</v>
      </c>
      <c r="F35" s="98"/>
      <c r="G35" s="98"/>
      <c r="H35" s="98"/>
      <c r="I35" s="98"/>
    </row>
    <row r="36" spans="1:9" ht="22.5" customHeight="1" x14ac:dyDescent="0.35">
      <c r="A36" s="70"/>
      <c r="B36" s="106" t="s">
        <v>78</v>
      </c>
      <c r="C36" s="140">
        <f>SUM(C37:C42)</f>
        <v>400000</v>
      </c>
      <c r="D36" s="228">
        <f t="shared" ref="D36" si="6">SUM(D37:D42)</f>
        <v>350000</v>
      </c>
      <c r="E36" s="236">
        <f t="shared" si="1"/>
        <v>87.5</v>
      </c>
      <c r="F36" s="106" t="s">
        <v>78</v>
      </c>
      <c r="G36" s="10"/>
      <c r="H36" s="10"/>
      <c r="I36" s="10"/>
    </row>
    <row r="37" spans="1:9" ht="22.5" customHeight="1" x14ac:dyDescent="0.35">
      <c r="A37" s="70"/>
      <c r="B37" s="123" t="s">
        <v>283</v>
      </c>
      <c r="C37" s="58">
        <v>400000</v>
      </c>
      <c r="D37" s="64">
        <v>350000</v>
      </c>
      <c r="E37" s="236">
        <f t="shared" si="1"/>
        <v>87.5</v>
      </c>
      <c r="F37" s="13" t="s">
        <v>406</v>
      </c>
      <c r="G37" s="10">
        <v>2</v>
      </c>
      <c r="H37" s="10"/>
      <c r="I37" s="10"/>
    </row>
    <row r="38" spans="1:9" ht="10.9" hidden="1" customHeight="1" x14ac:dyDescent="0.35">
      <c r="A38" s="70"/>
      <c r="B38" s="107" t="s">
        <v>284</v>
      </c>
      <c r="C38" s="153">
        <v>0</v>
      </c>
      <c r="D38" s="64"/>
      <c r="E38" s="10" t="e">
        <f t="shared" si="1"/>
        <v>#DIV/0!</v>
      </c>
      <c r="F38" s="10"/>
      <c r="G38" s="10"/>
      <c r="H38" s="10"/>
      <c r="I38" s="10"/>
    </row>
    <row r="39" spans="1:9" ht="10.9" hidden="1" customHeight="1" x14ac:dyDescent="0.35">
      <c r="A39" s="70"/>
      <c r="B39" s="107" t="s">
        <v>301</v>
      </c>
      <c r="C39" s="154"/>
      <c r="D39" s="64"/>
      <c r="E39" s="10" t="e">
        <f t="shared" si="1"/>
        <v>#DIV/0!</v>
      </c>
      <c r="F39" s="10"/>
      <c r="G39" s="10"/>
      <c r="H39" s="10"/>
      <c r="I39" s="10"/>
    </row>
    <row r="40" spans="1:9" ht="10.9" hidden="1" customHeight="1" x14ac:dyDescent="0.35">
      <c r="A40" s="70"/>
      <c r="B40" s="107" t="s">
        <v>302</v>
      </c>
      <c r="C40" s="154"/>
      <c r="D40" s="64"/>
      <c r="E40" s="10" t="e">
        <f t="shared" si="1"/>
        <v>#DIV/0!</v>
      </c>
      <c r="F40" s="10"/>
      <c r="G40" s="10"/>
      <c r="H40" s="10"/>
      <c r="I40" s="10"/>
    </row>
    <row r="41" spans="1:9" ht="10.9" hidden="1" customHeight="1" x14ac:dyDescent="0.35">
      <c r="A41" s="70"/>
      <c r="B41" s="107" t="s">
        <v>303</v>
      </c>
      <c r="C41" s="154"/>
      <c r="D41" s="64"/>
      <c r="E41" s="10" t="e">
        <f t="shared" si="1"/>
        <v>#DIV/0!</v>
      </c>
      <c r="F41" s="10"/>
      <c r="G41" s="10"/>
      <c r="H41" s="10"/>
      <c r="I41" s="10"/>
    </row>
    <row r="42" spans="1:9" ht="10.9" hidden="1" customHeight="1" x14ac:dyDescent="0.35">
      <c r="A42" s="70"/>
      <c r="B42" s="107" t="s">
        <v>304</v>
      </c>
      <c r="C42" s="154"/>
      <c r="D42" s="64"/>
      <c r="E42" s="10" t="e">
        <f t="shared" si="1"/>
        <v>#DIV/0!</v>
      </c>
      <c r="F42" s="10"/>
      <c r="G42" s="10"/>
      <c r="H42" s="10"/>
      <c r="I42" s="10"/>
    </row>
    <row r="43" spans="1:9" ht="10.9" hidden="1" customHeight="1" x14ac:dyDescent="0.35">
      <c r="A43" s="70"/>
      <c r="B43" s="29" t="s">
        <v>48</v>
      </c>
      <c r="C43" s="146">
        <v>0</v>
      </c>
      <c r="D43" s="64"/>
      <c r="E43" s="10" t="e">
        <f t="shared" si="1"/>
        <v>#DIV/0!</v>
      </c>
      <c r="F43" s="10"/>
      <c r="G43" s="10"/>
      <c r="H43" s="10"/>
      <c r="I43" s="10"/>
    </row>
    <row r="44" spans="1:9" ht="10.9" hidden="1" customHeight="1" x14ac:dyDescent="0.35">
      <c r="A44" s="70"/>
      <c r="B44" s="30" t="s">
        <v>335</v>
      </c>
      <c r="C44" s="154"/>
      <c r="D44" s="64"/>
      <c r="E44" s="10" t="e">
        <f t="shared" si="1"/>
        <v>#DIV/0!</v>
      </c>
      <c r="F44" s="10"/>
      <c r="G44" s="10"/>
      <c r="H44" s="10"/>
      <c r="I44" s="10"/>
    </row>
    <row r="45" spans="1:9" ht="10.9" hidden="1" customHeight="1" x14ac:dyDescent="0.35">
      <c r="A45" s="70"/>
      <c r="B45" s="30" t="s">
        <v>336</v>
      </c>
      <c r="C45" s="154"/>
      <c r="D45" s="64"/>
      <c r="E45" s="10" t="e">
        <f t="shared" si="1"/>
        <v>#DIV/0!</v>
      </c>
      <c r="F45" s="10"/>
      <c r="G45" s="10"/>
      <c r="H45" s="10"/>
      <c r="I45" s="10"/>
    </row>
    <row r="46" spans="1:9" ht="10.9" hidden="1" customHeight="1" x14ac:dyDescent="0.35">
      <c r="A46" s="70"/>
      <c r="B46" s="30" t="s">
        <v>337</v>
      </c>
      <c r="C46" s="154"/>
      <c r="D46" s="64"/>
      <c r="E46" s="10" t="e">
        <f t="shared" si="1"/>
        <v>#DIV/0!</v>
      </c>
      <c r="F46" s="10"/>
      <c r="G46" s="10"/>
      <c r="H46" s="10"/>
      <c r="I46" s="10"/>
    </row>
    <row r="47" spans="1:9" ht="10.9" hidden="1" customHeight="1" x14ac:dyDescent="0.35">
      <c r="A47" s="70"/>
      <c r="B47" s="30" t="s">
        <v>338</v>
      </c>
      <c r="C47" s="154"/>
      <c r="D47" s="64"/>
      <c r="E47" s="10" t="e">
        <f t="shared" si="1"/>
        <v>#DIV/0!</v>
      </c>
      <c r="F47" s="10"/>
      <c r="G47" s="10"/>
      <c r="H47" s="10"/>
      <c r="I47" s="10"/>
    </row>
    <row r="48" spans="1:9" ht="22.5" customHeight="1" x14ac:dyDescent="0.35">
      <c r="A48" s="70"/>
      <c r="B48" s="30"/>
      <c r="C48" s="154"/>
      <c r="D48" s="64"/>
      <c r="E48" s="10"/>
      <c r="F48" s="13" t="s">
        <v>407</v>
      </c>
      <c r="G48" s="10">
        <v>2</v>
      </c>
      <c r="H48" s="10"/>
      <c r="I48" s="10"/>
    </row>
    <row r="49" spans="1:9" ht="10.9" hidden="1" customHeight="1" x14ac:dyDescent="0.35">
      <c r="A49" s="70"/>
      <c r="B49" s="30"/>
      <c r="C49" s="154"/>
      <c r="D49" s="102"/>
      <c r="E49" s="10"/>
      <c r="F49" s="10"/>
      <c r="G49" s="10"/>
      <c r="H49" s="10"/>
      <c r="I49" s="10"/>
    </row>
    <row r="50" spans="1:9" s="46" customFormat="1" ht="33" customHeight="1" x14ac:dyDescent="0.2">
      <c r="A50" s="120"/>
      <c r="B50" s="121" t="s">
        <v>24</v>
      </c>
      <c r="C50" s="138">
        <f>SUM(C51,C59,C69,C73,C75,C81)</f>
        <v>5994300</v>
      </c>
      <c r="D50" s="138">
        <f t="shared" ref="D50" si="7">SUM(D51,D59,D69,D73,D75,D81)</f>
        <v>3275000</v>
      </c>
      <c r="E50" s="238">
        <f>D50*100/C50</f>
        <v>54.635236808301222</v>
      </c>
      <c r="F50" s="121" t="s">
        <v>24</v>
      </c>
      <c r="G50" s="115"/>
      <c r="H50" s="115"/>
      <c r="I50" s="115"/>
    </row>
    <row r="51" spans="1:9" ht="22.5" customHeight="1" x14ac:dyDescent="0.35">
      <c r="A51" s="7"/>
      <c r="B51" s="37" t="s">
        <v>31</v>
      </c>
      <c r="C51" s="140">
        <f>SUM(C52:C58)</f>
        <v>2000000</v>
      </c>
      <c r="D51" s="140">
        <f t="shared" ref="D51" si="8">SUM(D52:D58)</f>
        <v>1980000</v>
      </c>
      <c r="E51" s="8">
        <f>D51*100/C51</f>
        <v>99</v>
      </c>
      <c r="F51" s="37" t="s">
        <v>31</v>
      </c>
      <c r="G51" s="10"/>
      <c r="H51" s="10"/>
      <c r="I51" s="10"/>
    </row>
    <row r="52" spans="1:9" s="110" customFormat="1" ht="42" x14ac:dyDescent="0.2">
      <c r="A52" s="7"/>
      <c r="B52" s="17" t="s">
        <v>220</v>
      </c>
      <c r="C52" s="61">
        <v>2000000</v>
      </c>
      <c r="D52" s="231">
        <v>1980000</v>
      </c>
      <c r="E52" s="8">
        <f>D52*100/C52</f>
        <v>99</v>
      </c>
      <c r="F52" s="17" t="s">
        <v>408</v>
      </c>
      <c r="G52" s="5">
        <v>50</v>
      </c>
      <c r="H52" s="7"/>
      <c r="I52" s="7"/>
    </row>
    <row r="53" spans="1:9" s="111" customFormat="1" ht="63" hidden="1" x14ac:dyDescent="0.2">
      <c r="A53" s="7"/>
      <c r="B53" s="17" t="s">
        <v>221</v>
      </c>
      <c r="C53" s="149" t="s">
        <v>4</v>
      </c>
      <c r="D53" s="103"/>
      <c r="E53" s="5"/>
      <c r="F53" s="5"/>
      <c r="G53" s="5"/>
      <c r="H53" s="5"/>
      <c r="I53" s="5"/>
    </row>
    <row r="54" spans="1:9" s="111" customFormat="1" ht="10.9" hidden="1" customHeight="1" x14ac:dyDescent="0.2">
      <c r="A54" s="7"/>
      <c r="B54" s="17" t="s">
        <v>222</v>
      </c>
      <c r="C54" s="149" t="s">
        <v>4</v>
      </c>
      <c r="D54" s="103"/>
      <c r="E54" s="5"/>
      <c r="F54" s="5"/>
      <c r="G54" s="5"/>
      <c r="H54" s="5"/>
      <c r="I54" s="5"/>
    </row>
    <row r="55" spans="1:9" s="111" customFormat="1" ht="10.9" hidden="1" customHeight="1" x14ac:dyDescent="0.2">
      <c r="A55" s="7"/>
      <c r="B55" s="17" t="s">
        <v>223</v>
      </c>
      <c r="C55" s="149" t="s">
        <v>4</v>
      </c>
      <c r="D55" s="103"/>
      <c r="E55" s="5"/>
      <c r="F55" s="5"/>
      <c r="G55" s="5"/>
      <c r="H55" s="5"/>
      <c r="I55" s="5"/>
    </row>
    <row r="56" spans="1:9" s="111" customFormat="1" ht="42" hidden="1" x14ac:dyDescent="0.2">
      <c r="A56" s="7"/>
      <c r="B56" s="17" t="s">
        <v>224</v>
      </c>
      <c r="C56" s="149" t="s">
        <v>4</v>
      </c>
      <c r="D56" s="103"/>
      <c r="E56" s="5"/>
      <c r="F56" s="5"/>
      <c r="G56" s="5"/>
      <c r="H56" s="5"/>
      <c r="I56" s="5"/>
    </row>
    <row r="57" spans="1:9" s="111" customFormat="1" ht="63" hidden="1" x14ac:dyDescent="0.2">
      <c r="A57" s="7"/>
      <c r="B57" s="17" t="s">
        <v>225</v>
      </c>
      <c r="C57" s="149" t="s">
        <v>4</v>
      </c>
      <c r="D57" s="103"/>
      <c r="E57" s="5"/>
      <c r="F57" s="5"/>
      <c r="G57" s="5"/>
      <c r="H57" s="5"/>
      <c r="I57" s="5"/>
    </row>
    <row r="58" spans="1:9" s="111" customFormat="1" ht="42" hidden="1" x14ac:dyDescent="0.2">
      <c r="A58" s="7"/>
      <c r="B58" s="17" t="s">
        <v>226</v>
      </c>
      <c r="C58" s="149" t="s">
        <v>4</v>
      </c>
      <c r="D58" s="103"/>
      <c r="E58" s="5"/>
      <c r="F58" s="5"/>
      <c r="G58" s="5"/>
      <c r="H58" s="5"/>
      <c r="I58" s="5"/>
    </row>
    <row r="59" spans="1:9" s="55" customFormat="1" ht="10.9" hidden="1" customHeight="1" x14ac:dyDescent="0.35">
      <c r="A59" s="7"/>
      <c r="B59" s="40" t="s">
        <v>107</v>
      </c>
      <c r="C59" s="142">
        <f>SUM(C60:C64)</f>
        <v>2500000</v>
      </c>
      <c r="D59" s="232"/>
      <c r="E59" s="99"/>
      <c r="F59" s="99"/>
      <c r="G59" s="99"/>
      <c r="H59" s="99"/>
      <c r="I59" s="99"/>
    </row>
    <row r="60" spans="1:9" ht="10.9" hidden="1" customHeight="1" x14ac:dyDescent="0.35">
      <c r="A60" s="7"/>
      <c r="B60" s="107" t="s">
        <v>230</v>
      </c>
      <c r="C60" s="154">
        <v>2500000</v>
      </c>
      <c r="D60" s="102"/>
      <c r="E60" s="10"/>
      <c r="F60" s="10"/>
      <c r="G60" s="10"/>
      <c r="H60" s="10"/>
      <c r="I60" s="10"/>
    </row>
    <row r="61" spans="1:9" ht="10.9" hidden="1" customHeight="1" x14ac:dyDescent="0.35">
      <c r="A61" s="7"/>
      <c r="B61" s="107" t="s">
        <v>315</v>
      </c>
      <c r="C61" s="154"/>
      <c r="D61" s="102"/>
      <c r="E61" s="10"/>
      <c r="F61" s="10"/>
      <c r="G61" s="10"/>
      <c r="H61" s="10"/>
      <c r="I61" s="10"/>
    </row>
    <row r="62" spans="1:9" ht="10.9" hidden="1" customHeight="1" x14ac:dyDescent="0.35">
      <c r="A62" s="7"/>
      <c r="B62" s="73" t="s">
        <v>316</v>
      </c>
      <c r="C62" s="154"/>
      <c r="D62" s="102"/>
      <c r="E62" s="10"/>
      <c r="F62" s="10"/>
      <c r="G62" s="10"/>
      <c r="H62" s="10"/>
      <c r="I62" s="10"/>
    </row>
    <row r="63" spans="1:9" ht="10.9" hidden="1" customHeight="1" x14ac:dyDescent="0.35">
      <c r="A63" s="7"/>
      <c r="B63" s="73" t="s">
        <v>317</v>
      </c>
      <c r="C63" s="154"/>
      <c r="D63" s="102"/>
      <c r="E63" s="10"/>
      <c r="F63" s="10"/>
      <c r="G63" s="10"/>
      <c r="H63" s="10"/>
      <c r="I63" s="10"/>
    </row>
    <row r="64" spans="1:9" ht="10.9" hidden="1" customHeight="1" x14ac:dyDescent="0.35">
      <c r="A64" s="7"/>
      <c r="B64" s="107" t="s">
        <v>318</v>
      </c>
      <c r="C64" s="154"/>
      <c r="D64" s="102"/>
      <c r="E64" s="10"/>
      <c r="F64" s="10"/>
      <c r="G64" s="10"/>
      <c r="H64" s="10"/>
      <c r="I64" s="10"/>
    </row>
    <row r="65" spans="1:9" ht="22.5" customHeight="1" x14ac:dyDescent="0.35">
      <c r="A65" s="7"/>
      <c r="B65" s="107"/>
      <c r="C65" s="154"/>
      <c r="D65" s="102"/>
      <c r="E65" s="10"/>
      <c r="F65" s="52" t="s">
        <v>409</v>
      </c>
      <c r="G65" s="10">
        <v>50</v>
      </c>
      <c r="H65" s="10"/>
      <c r="I65" s="10"/>
    </row>
    <row r="66" spans="1:9" ht="22.5" customHeight="1" x14ac:dyDescent="0.35">
      <c r="A66" s="7"/>
      <c r="B66" s="107"/>
      <c r="C66" s="154"/>
      <c r="D66" s="102"/>
      <c r="E66" s="10"/>
      <c r="F66" s="13" t="s">
        <v>410</v>
      </c>
      <c r="G66" s="10">
        <v>4</v>
      </c>
      <c r="H66" s="10"/>
      <c r="I66" s="10"/>
    </row>
    <row r="67" spans="1:9" ht="22.5" customHeight="1" x14ac:dyDescent="0.35">
      <c r="A67" s="7"/>
      <c r="B67" s="107"/>
      <c r="C67" s="154"/>
      <c r="D67" s="102"/>
      <c r="E67" s="10"/>
      <c r="F67" s="13" t="s">
        <v>411</v>
      </c>
      <c r="G67" s="10">
        <v>4.5</v>
      </c>
      <c r="H67" s="10"/>
      <c r="I67" s="10"/>
    </row>
    <row r="68" spans="1:9" ht="10.9" hidden="1" customHeight="1" x14ac:dyDescent="0.35">
      <c r="A68" s="7"/>
      <c r="B68" s="107"/>
      <c r="C68" s="154"/>
      <c r="D68" s="102"/>
      <c r="E68" s="10"/>
      <c r="F68" s="10"/>
      <c r="G68" s="10"/>
      <c r="H68" s="10"/>
      <c r="I68" s="10"/>
    </row>
    <row r="69" spans="1:9" s="48" customFormat="1" ht="22.5" customHeight="1" x14ac:dyDescent="0.35">
      <c r="A69" s="7"/>
      <c r="B69" s="42" t="s">
        <v>34</v>
      </c>
      <c r="C69" s="142">
        <f>SUM(C70:C72)</f>
        <v>930000</v>
      </c>
      <c r="D69" s="142">
        <f t="shared" ref="D69" si="9">SUM(D70:D72)</f>
        <v>895000</v>
      </c>
      <c r="E69" s="237">
        <f t="shared" ref="E69:E76" si="10">D69*100/C69</f>
        <v>96.236559139784944</v>
      </c>
      <c r="F69" s="42" t="s">
        <v>34</v>
      </c>
      <c r="G69" s="99"/>
      <c r="H69" s="99"/>
      <c r="I69" s="99"/>
    </row>
    <row r="70" spans="1:9" s="1" customFormat="1" ht="22.5" customHeight="1" x14ac:dyDescent="0.35">
      <c r="A70" s="7"/>
      <c r="B70" s="73" t="s">
        <v>244</v>
      </c>
      <c r="C70" s="141">
        <v>100000</v>
      </c>
      <c r="D70" s="102">
        <v>80000</v>
      </c>
      <c r="E70" s="10">
        <f t="shared" si="10"/>
        <v>80</v>
      </c>
      <c r="F70" s="13" t="s">
        <v>412</v>
      </c>
      <c r="G70" s="10">
        <v>50</v>
      </c>
      <c r="H70" s="10"/>
      <c r="I70" s="10"/>
    </row>
    <row r="71" spans="1:9" s="1" customFormat="1" ht="22.5" customHeight="1" x14ac:dyDescent="0.35">
      <c r="A71" s="7"/>
      <c r="B71" s="81" t="s">
        <v>245</v>
      </c>
      <c r="C71" s="141">
        <v>780000</v>
      </c>
      <c r="D71" s="102">
        <v>780000</v>
      </c>
      <c r="E71" s="10">
        <f t="shared" si="10"/>
        <v>100</v>
      </c>
      <c r="F71" s="13" t="s">
        <v>412</v>
      </c>
      <c r="G71" s="10">
        <v>70</v>
      </c>
      <c r="H71" s="10"/>
      <c r="I71" s="10"/>
    </row>
    <row r="72" spans="1:9" s="1" customFormat="1" ht="22.5" customHeight="1" x14ac:dyDescent="0.35">
      <c r="A72" s="7"/>
      <c r="B72" s="81" t="s">
        <v>246</v>
      </c>
      <c r="C72" s="141">
        <v>50000</v>
      </c>
      <c r="D72" s="102">
        <v>35000</v>
      </c>
      <c r="E72" s="10">
        <f t="shared" si="10"/>
        <v>70</v>
      </c>
      <c r="F72" s="13" t="s">
        <v>412</v>
      </c>
      <c r="G72" s="10">
        <v>70</v>
      </c>
      <c r="H72" s="10"/>
      <c r="I72" s="10"/>
    </row>
    <row r="73" spans="1:9" s="48" customFormat="1" ht="22.5" customHeight="1" x14ac:dyDescent="0.35">
      <c r="A73" s="7"/>
      <c r="B73" s="42" t="s">
        <v>34</v>
      </c>
      <c r="C73" s="142">
        <f>SUM(C74)</f>
        <v>100000</v>
      </c>
      <c r="D73" s="142">
        <f t="shared" ref="D73" si="11">SUM(D74)</f>
        <v>100000</v>
      </c>
      <c r="E73" s="99">
        <f t="shared" si="10"/>
        <v>100</v>
      </c>
      <c r="F73" s="42" t="s">
        <v>34</v>
      </c>
      <c r="G73" s="99"/>
      <c r="H73" s="99"/>
      <c r="I73" s="99"/>
    </row>
    <row r="74" spans="1:9" ht="22.5" customHeight="1" x14ac:dyDescent="0.35">
      <c r="A74" s="7"/>
      <c r="B74" s="306" t="s">
        <v>244</v>
      </c>
      <c r="C74" s="141">
        <v>100000</v>
      </c>
      <c r="D74" s="102">
        <v>100000</v>
      </c>
      <c r="E74" s="10">
        <f t="shared" si="10"/>
        <v>100</v>
      </c>
      <c r="F74" s="10"/>
      <c r="G74" s="10"/>
      <c r="H74" s="10"/>
      <c r="I74" s="10"/>
    </row>
    <row r="75" spans="1:9" s="55" customFormat="1" ht="22.5" customHeight="1" x14ac:dyDescent="0.35">
      <c r="A75" s="7"/>
      <c r="B75" s="42" t="s">
        <v>37</v>
      </c>
      <c r="C75" s="142">
        <f>SUM(C76:C80)</f>
        <v>340000</v>
      </c>
      <c r="D75" s="142">
        <f t="shared" ref="D75" si="12">SUM(D76:D80)</f>
        <v>300000</v>
      </c>
      <c r="E75" s="237">
        <f t="shared" si="10"/>
        <v>88.235294117647058</v>
      </c>
      <c r="F75" s="99"/>
      <c r="G75" s="99"/>
      <c r="H75" s="99"/>
      <c r="I75" s="99"/>
    </row>
    <row r="76" spans="1:9" ht="22.5" customHeight="1" x14ac:dyDescent="0.35">
      <c r="A76" s="7"/>
      <c r="B76" s="81" t="s">
        <v>266</v>
      </c>
      <c r="C76" s="58">
        <v>50000</v>
      </c>
      <c r="D76" s="102">
        <v>50000</v>
      </c>
      <c r="E76" s="10">
        <f t="shared" si="10"/>
        <v>100</v>
      </c>
      <c r="F76" s="2" t="s">
        <v>414</v>
      </c>
      <c r="G76" s="10">
        <v>11.11</v>
      </c>
      <c r="H76" s="10"/>
      <c r="I76" s="10"/>
    </row>
    <row r="77" spans="1:9" ht="21" hidden="1" x14ac:dyDescent="0.35">
      <c r="A77" s="7"/>
      <c r="B77" s="73" t="s">
        <v>267</v>
      </c>
      <c r="C77" s="165" t="s">
        <v>4</v>
      </c>
      <c r="D77" s="102"/>
      <c r="E77" s="10"/>
      <c r="F77" s="10"/>
      <c r="G77" s="10"/>
      <c r="H77" s="10"/>
      <c r="I77" s="10"/>
    </row>
    <row r="78" spans="1:9" ht="10.9" hidden="1" customHeight="1" x14ac:dyDescent="0.35">
      <c r="A78" s="7"/>
      <c r="B78" s="73" t="s">
        <v>268</v>
      </c>
      <c r="C78" s="165" t="s">
        <v>4</v>
      </c>
      <c r="D78" s="102"/>
      <c r="E78" s="10"/>
      <c r="F78" s="10"/>
      <c r="G78" s="10"/>
      <c r="H78" s="10"/>
      <c r="I78" s="10"/>
    </row>
    <row r="79" spans="1:9" ht="22.5" customHeight="1" x14ac:dyDescent="0.35">
      <c r="A79" s="7"/>
      <c r="B79" s="13" t="s">
        <v>351</v>
      </c>
      <c r="C79" s="119">
        <v>40000</v>
      </c>
      <c r="D79" s="102">
        <v>20000</v>
      </c>
      <c r="E79" s="10">
        <f>D79*100/C79</f>
        <v>50</v>
      </c>
      <c r="F79" s="13" t="s">
        <v>415</v>
      </c>
      <c r="G79" s="10">
        <v>20</v>
      </c>
      <c r="H79" s="10"/>
      <c r="I79" s="10"/>
    </row>
    <row r="80" spans="1:9" ht="22.5" customHeight="1" x14ac:dyDescent="0.35">
      <c r="A80" s="7"/>
      <c r="B80" s="80" t="s">
        <v>352</v>
      </c>
      <c r="C80" s="148">
        <v>250000</v>
      </c>
      <c r="D80" s="102">
        <v>230000</v>
      </c>
      <c r="E80" s="10">
        <f>D80*100/C80</f>
        <v>92</v>
      </c>
      <c r="F80" s="13" t="s">
        <v>413</v>
      </c>
      <c r="G80" s="10">
        <v>30</v>
      </c>
      <c r="H80" s="10"/>
      <c r="I80" s="10"/>
    </row>
    <row r="81" spans="1:9" ht="22.5" customHeight="1" x14ac:dyDescent="0.35">
      <c r="A81" s="7"/>
      <c r="B81" s="42" t="s">
        <v>97</v>
      </c>
      <c r="C81" s="140">
        <f>SUM(C82)</f>
        <v>124300</v>
      </c>
      <c r="D81" s="102"/>
      <c r="E81" s="10">
        <f>D81*100/C81</f>
        <v>0</v>
      </c>
      <c r="F81" s="10"/>
      <c r="G81" s="10"/>
      <c r="H81" s="10"/>
      <c r="I81" s="10"/>
    </row>
    <row r="82" spans="1:9" ht="22.5" customHeight="1" x14ac:dyDescent="0.35">
      <c r="A82" s="7"/>
      <c r="B82" s="13" t="s">
        <v>197</v>
      </c>
      <c r="C82" s="61">
        <v>124300</v>
      </c>
      <c r="D82" s="102">
        <v>120000</v>
      </c>
      <c r="E82" s="236">
        <f>D82*100/C82</f>
        <v>96.540627514078835</v>
      </c>
      <c r="F82" s="49" t="s">
        <v>416</v>
      </c>
      <c r="G82" s="10">
        <v>80</v>
      </c>
      <c r="H82" s="10"/>
      <c r="I82" s="10"/>
    </row>
    <row r="83" spans="1:9" s="174" customFormat="1" ht="46.5" x14ac:dyDescent="0.2">
      <c r="A83" s="136">
        <v>2</v>
      </c>
      <c r="B83" s="137" t="s">
        <v>288</v>
      </c>
      <c r="C83" s="173">
        <f t="shared" ref="C83" si="13">SUM(C84,C95,C102)</f>
        <v>34779990</v>
      </c>
      <c r="D83" s="233"/>
      <c r="E83" s="136"/>
      <c r="F83" s="137" t="s">
        <v>288</v>
      </c>
      <c r="G83" s="136"/>
      <c r="H83" s="136"/>
      <c r="I83" s="136"/>
    </row>
    <row r="84" spans="1:9" s="46" customFormat="1" ht="31.15" customHeight="1" x14ac:dyDescent="0.2">
      <c r="A84" s="120"/>
      <c r="B84" s="121" t="s">
        <v>22</v>
      </c>
      <c r="C84" s="138">
        <f>SUM(C85,C88,C90)</f>
        <v>472990</v>
      </c>
      <c r="D84" s="243"/>
      <c r="E84" s="122"/>
      <c r="F84" s="122"/>
      <c r="G84" s="122"/>
      <c r="H84" s="122"/>
      <c r="I84" s="122"/>
    </row>
    <row r="85" spans="1:9" s="59" customFormat="1" ht="22.5" customHeight="1" x14ac:dyDescent="0.35">
      <c r="A85" s="7"/>
      <c r="B85" s="106" t="s">
        <v>29</v>
      </c>
      <c r="C85" s="140">
        <f>SUM(C86:C87)</f>
        <v>458090</v>
      </c>
      <c r="D85" s="234"/>
      <c r="E85" s="36"/>
      <c r="F85" s="36"/>
      <c r="G85" s="36"/>
      <c r="H85" s="36"/>
      <c r="I85" s="36"/>
    </row>
    <row r="86" spans="1:9" ht="22.5" customHeight="1" x14ac:dyDescent="0.35">
      <c r="A86" s="7"/>
      <c r="B86" s="65" t="s">
        <v>198</v>
      </c>
      <c r="C86" s="61">
        <v>360590</v>
      </c>
      <c r="D86" s="102"/>
      <c r="E86" s="10"/>
      <c r="F86" s="10"/>
      <c r="G86" s="10"/>
      <c r="H86" s="10"/>
      <c r="I86" s="10"/>
    </row>
    <row r="87" spans="1:9" ht="22.5" customHeight="1" x14ac:dyDescent="0.35">
      <c r="A87" s="7"/>
      <c r="B87" s="65" t="s">
        <v>199</v>
      </c>
      <c r="C87" s="61">
        <v>97500</v>
      </c>
      <c r="D87" s="102"/>
      <c r="E87" s="10"/>
      <c r="F87" s="10"/>
      <c r="G87" s="10"/>
      <c r="H87" s="10"/>
      <c r="I87" s="10"/>
    </row>
    <row r="88" spans="1:9" ht="22.5" customHeight="1" x14ac:dyDescent="0.35">
      <c r="A88" s="7"/>
      <c r="B88" s="106" t="s">
        <v>54</v>
      </c>
      <c r="C88" s="140">
        <f>SUM(C89)</f>
        <v>14900</v>
      </c>
      <c r="D88" s="102"/>
      <c r="E88" s="10"/>
      <c r="F88" s="10"/>
      <c r="G88" s="10"/>
      <c r="H88" s="10"/>
      <c r="I88" s="10"/>
    </row>
    <row r="89" spans="1:9" ht="22.5" customHeight="1" x14ac:dyDescent="0.35">
      <c r="A89" s="7"/>
      <c r="B89" s="73" t="s">
        <v>200</v>
      </c>
      <c r="C89" s="61">
        <v>14900</v>
      </c>
      <c r="D89" s="102"/>
      <c r="E89" s="10"/>
      <c r="F89" s="10"/>
      <c r="G89" s="10"/>
      <c r="H89" s="10"/>
      <c r="I89" s="10"/>
    </row>
    <row r="90" spans="1:9" ht="10.9" hidden="1" customHeight="1" x14ac:dyDescent="0.35">
      <c r="A90" s="7"/>
      <c r="B90" s="124" t="s">
        <v>43</v>
      </c>
      <c r="C90" s="146">
        <v>0</v>
      </c>
      <c r="D90" s="102"/>
      <c r="E90" s="10"/>
      <c r="F90" s="10"/>
      <c r="G90" s="10"/>
      <c r="H90" s="10"/>
      <c r="I90" s="10"/>
    </row>
    <row r="91" spans="1:9" ht="63" hidden="1" x14ac:dyDescent="0.35">
      <c r="A91" s="7"/>
      <c r="B91" s="126" t="s">
        <v>294</v>
      </c>
      <c r="C91" s="148"/>
      <c r="D91" s="102"/>
      <c r="E91" s="10"/>
      <c r="F91" s="10"/>
      <c r="G91" s="10"/>
      <c r="H91" s="10"/>
      <c r="I91" s="10"/>
    </row>
    <row r="92" spans="1:9" ht="63" hidden="1" x14ac:dyDescent="0.35">
      <c r="A92" s="7"/>
      <c r="B92" s="126" t="s">
        <v>295</v>
      </c>
      <c r="C92" s="148"/>
      <c r="D92" s="102"/>
      <c r="E92" s="10"/>
      <c r="F92" s="10"/>
      <c r="G92" s="10"/>
      <c r="H92" s="10"/>
      <c r="I92" s="10"/>
    </row>
    <row r="93" spans="1:9" ht="63" hidden="1" x14ac:dyDescent="0.35">
      <c r="A93" s="7"/>
      <c r="B93" s="126" t="s">
        <v>296</v>
      </c>
      <c r="C93" s="148"/>
      <c r="D93" s="102"/>
      <c r="E93" s="10"/>
      <c r="F93" s="10"/>
      <c r="G93" s="10"/>
      <c r="H93" s="10"/>
      <c r="I93" s="10"/>
    </row>
    <row r="94" spans="1:9" ht="63" hidden="1" x14ac:dyDescent="0.35">
      <c r="A94" s="7"/>
      <c r="B94" s="127" t="s">
        <v>297</v>
      </c>
      <c r="C94" s="148"/>
      <c r="D94" s="102"/>
      <c r="E94" s="10"/>
      <c r="F94" s="10"/>
      <c r="G94" s="10"/>
      <c r="H94" s="10"/>
      <c r="I94" s="10"/>
    </row>
    <row r="95" spans="1:9" s="46" customFormat="1" ht="10.9" hidden="1" customHeight="1" x14ac:dyDescent="0.2">
      <c r="A95" s="120"/>
      <c r="B95" s="121" t="s">
        <v>23</v>
      </c>
      <c r="C95" s="138">
        <f>SUM(C96,C98)</f>
        <v>32000</v>
      </c>
      <c r="D95" s="51"/>
      <c r="E95" s="8"/>
      <c r="F95" s="8"/>
      <c r="G95" s="8"/>
      <c r="H95" s="8"/>
      <c r="I95" s="8"/>
    </row>
    <row r="96" spans="1:9" ht="10.9" hidden="1" customHeight="1" x14ac:dyDescent="0.35">
      <c r="A96" s="70"/>
      <c r="B96" s="29" t="s">
        <v>45</v>
      </c>
      <c r="C96" s="146">
        <v>0</v>
      </c>
      <c r="D96" s="102"/>
      <c r="E96" s="10"/>
      <c r="F96" s="10"/>
      <c r="G96" s="10"/>
      <c r="H96" s="10"/>
      <c r="I96" s="10"/>
    </row>
    <row r="97" spans="1:9" ht="10.9" hidden="1" customHeight="1" x14ac:dyDescent="0.35">
      <c r="A97" s="70"/>
      <c r="B97" s="47" t="s">
        <v>339</v>
      </c>
      <c r="C97" s="147"/>
      <c r="D97" s="102"/>
      <c r="E97" s="10"/>
      <c r="F97" s="10"/>
      <c r="G97" s="10"/>
      <c r="H97" s="10"/>
      <c r="I97" s="10"/>
    </row>
    <row r="98" spans="1:9" s="59" customFormat="1" ht="22.5" customHeight="1" x14ac:dyDescent="0.35">
      <c r="A98" s="7"/>
      <c r="B98" s="42" t="s">
        <v>85</v>
      </c>
      <c r="C98" s="140">
        <f>SUM(C99:C101)</f>
        <v>32000</v>
      </c>
      <c r="D98" s="234"/>
      <c r="E98" s="36"/>
      <c r="F98" s="36"/>
      <c r="G98" s="36"/>
      <c r="H98" s="36"/>
      <c r="I98" s="36"/>
    </row>
    <row r="99" spans="1:9" s="62" customFormat="1" ht="22.5" customHeight="1" x14ac:dyDescent="0.35">
      <c r="A99" s="7"/>
      <c r="B99" s="13" t="s">
        <v>201</v>
      </c>
      <c r="C99" s="61">
        <v>15000</v>
      </c>
      <c r="D99" s="235"/>
      <c r="E99" s="98"/>
      <c r="F99" s="98"/>
      <c r="G99" s="98"/>
      <c r="H99" s="98"/>
      <c r="I99" s="98"/>
    </row>
    <row r="100" spans="1:9" s="62" customFormat="1" ht="22.5" customHeight="1" x14ac:dyDescent="0.35">
      <c r="A100" s="7"/>
      <c r="B100" s="13" t="s">
        <v>202</v>
      </c>
      <c r="C100" s="61">
        <v>12000</v>
      </c>
      <c r="D100" s="235"/>
      <c r="E100" s="98"/>
      <c r="F100" s="98"/>
      <c r="G100" s="98"/>
      <c r="H100" s="98"/>
      <c r="I100" s="98"/>
    </row>
    <row r="101" spans="1:9" s="62" customFormat="1" ht="22.5" customHeight="1" x14ac:dyDescent="0.35">
      <c r="A101" s="7"/>
      <c r="B101" s="13" t="s">
        <v>203</v>
      </c>
      <c r="C101" s="61">
        <v>5000</v>
      </c>
      <c r="D101" s="235"/>
      <c r="E101" s="98"/>
      <c r="F101" s="98"/>
      <c r="G101" s="98"/>
      <c r="H101" s="98"/>
      <c r="I101" s="98"/>
    </row>
    <row r="102" spans="1:9" s="46" customFormat="1" ht="31.9" customHeight="1" x14ac:dyDescent="0.2">
      <c r="A102" s="121"/>
      <c r="B102" s="121" t="s">
        <v>24</v>
      </c>
      <c r="C102" s="138">
        <f>SUM(C103,C109,C111,C113,C115,C117,C119)</f>
        <v>34275000</v>
      </c>
      <c r="D102" s="243"/>
      <c r="E102" s="122"/>
      <c r="F102" s="122"/>
      <c r="G102" s="122"/>
      <c r="H102" s="122"/>
      <c r="I102" s="122"/>
    </row>
    <row r="103" spans="1:9" ht="22.5" customHeight="1" x14ac:dyDescent="0.35">
      <c r="A103" s="7"/>
      <c r="B103" s="37" t="s">
        <v>46</v>
      </c>
      <c r="C103" s="140">
        <f>SUM(C104:C108)</f>
        <v>33000000</v>
      </c>
      <c r="D103" s="102"/>
      <c r="E103" s="10"/>
      <c r="F103" s="10"/>
      <c r="G103" s="10"/>
      <c r="H103" s="10"/>
      <c r="I103" s="10"/>
    </row>
    <row r="104" spans="1:9" ht="10.9" hidden="1" customHeight="1" x14ac:dyDescent="0.35">
      <c r="A104" s="7"/>
      <c r="B104" s="73" t="s">
        <v>214</v>
      </c>
      <c r="C104" s="27" t="s">
        <v>4</v>
      </c>
      <c r="D104" s="102"/>
      <c r="E104" s="10"/>
      <c r="F104" s="10"/>
      <c r="G104" s="10"/>
      <c r="H104" s="10"/>
      <c r="I104" s="10"/>
    </row>
    <row r="105" spans="1:9" ht="10.9" hidden="1" customHeight="1" x14ac:dyDescent="0.35">
      <c r="A105" s="7"/>
      <c r="B105" s="73" t="s">
        <v>215</v>
      </c>
      <c r="C105" s="27" t="s">
        <v>4</v>
      </c>
      <c r="D105" s="102"/>
      <c r="E105" s="10"/>
      <c r="F105" s="10"/>
      <c r="G105" s="10"/>
      <c r="H105" s="10"/>
      <c r="I105" s="10"/>
    </row>
    <row r="106" spans="1:9" ht="10.9" hidden="1" customHeight="1" x14ac:dyDescent="0.35">
      <c r="A106" s="7"/>
      <c r="B106" s="73" t="s">
        <v>216</v>
      </c>
      <c r="C106" s="27" t="s">
        <v>4</v>
      </c>
      <c r="D106" s="102"/>
      <c r="E106" s="10"/>
      <c r="F106" s="10"/>
      <c r="G106" s="10"/>
      <c r="H106" s="10"/>
      <c r="I106" s="10"/>
    </row>
    <row r="107" spans="1:9" ht="10.9" hidden="1" customHeight="1" x14ac:dyDescent="0.35">
      <c r="A107" s="7"/>
      <c r="B107" s="18" t="s">
        <v>217</v>
      </c>
      <c r="C107" s="27" t="s">
        <v>4</v>
      </c>
      <c r="D107" s="102"/>
      <c r="E107" s="10"/>
      <c r="F107" s="10"/>
      <c r="G107" s="10"/>
      <c r="H107" s="10"/>
      <c r="I107" s="10"/>
    </row>
    <row r="108" spans="1:9" ht="22.5" customHeight="1" x14ac:dyDescent="0.35">
      <c r="A108" s="7"/>
      <c r="B108" s="18" t="s">
        <v>218</v>
      </c>
      <c r="C108" s="58">
        <v>33000000</v>
      </c>
      <c r="D108" s="102"/>
      <c r="E108" s="10"/>
      <c r="F108" s="10"/>
      <c r="G108" s="10"/>
      <c r="H108" s="10"/>
      <c r="I108" s="10"/>
    </row>
    <row r="109" spans="1:9" s="55" customFormat="1" ht="22.5" customHeight="1" x14ac:dyDescent="0.35">
      <c r="A109" s="7"/>
      <c r="B109" s="40" t="s">
        <v>107</v>
      </c>
      <c r="C109" s="142">
        <f>SUM(C110)</f>
        <v>1200000</v>
      </c>
      <c r="D109" s="232"/>
      <c r="E109" s="99"/>
      <c r="F109" s="99"/>
      <c r="G109" s="99"/>
      <c r="H109" s="99"/>
      <c r="I109" s="99"/>
    </row>
    <row r="110" spans="1:9" ht="42" x14ac:dyDescent="0.35">
      <c r="A110" s="7"/>
      <c r="B110" s="107" t="s">
        <v>231</v>
      </c>
      <c r="C110" s="154">
        <v>1200000</v>
      </c>
      <c r="D110" s="10"/>
      <c r="E110" s="10"/>
      <c r="F110" s="10"/>
      <c r="G110" s="10"/>
      <c r="H110" s="10"/>
      <c r="I110" s="10"/>
    </row>
    <row r="111" spans="1:9" s="48" customFormat="1" ht="10.9" hidden="1" customHeight="1" x14ac:dyDescent="0.35">
      <c r="A111" s="7"/>
      <c r="B111" s="42" t="s">
        <v>34</v>
      </c>
      <c r="C111" s="146">
        <f>SUM(C112)</f>
        <v>0</v>
      </c>
      <c r="D111" s="99"/>
      <c r="E111" s="99"/>
      <c r="F111" s="99"/>
      <c r="G111" s="99"/>
      <c r="H111" s="99"/>
      <c r="I111" s="99"/>
    </row>
    <row r="112" spans="1:9" s="1" customFormat="1" ht="10.9" hidden="1" customHeight="1" x14ac:dyDescent="0.35">
      <c r="A112" s="7"/>
      <c r="B112" s="73" t="s">
        <v>247</v>
      </c>
      <c r="C112" s="60" t="s">
        <v>4</v>
      </c>
      <c r="D112" s="10"/>
      <c r="E112" s="10"/>
      <c r="F112" s="10"/>
      <c r="G112" s="10"/>
      <c r="H112" s="10"/>
      <c r="I112" s="10"/>
    </row>
    <row r="113" spans="1:9" s="55" customFormat="1" ht="10.9" hidden="1" customHeight="1" x14ac:dyDescent="0.35">
      <c r="A113" s="7"/>
      <c r="B113" s="42" t="s">
        <v>37</v>
      </c>
      <c r="C113" s="146">
        <f>SUM(C114)</f>
        <v>0</v>
      </c>
      <c r="D113" s="99"/>
      <c r="E113" s="99"/>
      <c r="F113" s="99"/>
      <c r="G113" s="99"/>
      <c r="H113" s="99"/>
      <c r="I113" s="99"/>
    </row>
    <row r="114" spans="1:9" ht="10.9" hidden="1" customHeight="1" x14ac:dyDescent="0.35">
      <c r="A114" s="7"/>
      <c r="B114" s="13" t="s">
        <v>269</v>
      </c>
      <c r="C114" s="60" t="s">
        <v>4</v>
      </c>
      <c r="D114" s="10"/>
      <c r="E114" s="10"/>
      <c r="F114" s="10"/>
      <c r="G114" s="10"/>
      <c r="H114" s="10"/>
      <c r="I114" s="10"/>
    </row>
    <row r="115" spans="1:9" ht="22.5" customHeight="1" x14ac:dyDescent="0.35">
      <c r="A115" s="7"/>
      <c r="B115" s="42" t="s">
        <v>39</v>
      </c>
      <c r="C115" s="143">
        <f>SUM(C116)</f>
        <v>40000</v>
      </c>
      <c r="D115" s="10"/>
      <c r="E115" s="10"/>
      <c r="F115" s="10"/>
      <c r="G115" s="10"/>
      <c r="H115" s="10"/>
      <c r="I115" s="10"/>
    </row>
    <row r="116" spans="1:9" ht="22.5" customHeight="1" x14ac:dyDescent="0.35">
      <c r="A116" s="7"/>
      <c r="B116" s="65" t="s">
        <v>279</v>
      </c>
      <c r="C116" s="61">
        <v>40000</v>
      </c>
      <c r="D116" s="10"/>
      <c r="E116" s="10"/>
      <c r="F116" s="10"/>
      <c r="G116" s="10"/>
      <c r="H116" s="10"/>
      <c r="I116" s="10"/>
    </row>
    <row r="117" spans="1:9" s="55" customFormat="1" ht="22.5" customHeight="1" x14ac:dyDescent="0.35">
      <c r="A117" s="39"/>
      <c r="B117" s="9" t="s">
        <v>40</v>
      </c>
      <c r="C117" s="139">
        <f>SUM(C118)</f>
        <v>30000</v>
      </c>
      <c r="D117" s="99"/>
      <c r="E117" s="99"/>
      <c r="F117" s="99"/>
      <c r="G117" s="99"/>
      <c r="H117" s="99"/>
      <c r="I117" s="99"/>
    </row>
    <row r="118" spans="1:9" s="55" customFormat="1" ht="22.5" customHeight="1" x14ac:dyDescent="0.35">
      <c r="A118" s="39"/>
      <c r="B118" s="65" t="s">
        <v>279</v>
      </c>
      <c r="C118" s="63">
        <v>30000</v>
      </c>
      <c r="D118" s="99"/>
      <c r="E118" s="99"/>
      <c r="F118" s="99"/>
      <c r="G118" s="99"/>
      <c r="H118" s="99"/>
      <c r="I118" s="99"/>
    </row>
    <row r="119" spans="1:9" s="55" customFormat="1" ht="22.5" customHeight="1" x14ac:dyDescent="0.35">
      <c r="A119" s="7"/>
      <c r="B119" s="42" t="s">
        <v>97</v>
      </c>
      <c r="C119" s="140">
        <f>SUM(C120)</f>
        <v>5000</v>
      </c>
      <c r="D119" s="99"/>
      <c r="E119" s="99"/>
      <c r="F119" s="99"/>
      <c r="G119" s="99"/>
      <c r="H119" s="99"/>
      <c r="I119" s="99"/>
    </row>
    <row r="120" spans="1:9" s="55" customFormat="1" ht="22.5" customHeight="1" x14ac:dyDescent="0.35">
      <c r="A120" s="7"/>
      <c r="B120" s="13" t="s">
        <v>204</v>
      </c>
      <c r="C120" s="61">
        <v>5000</v>
      </c>
      <c r="D120" s="99"/>
      <c r="E120" s="99"/>
      <c r="F120" s="99"/>
      <c r="G120" s="99"/>
      <c r="H120" s="99"/>
      <c r="I120" s="99"/>
    </row>
    <row r="121" spans="1:9" s="174" customFormat="1" ht="69.75" x14ac:dyDescent="0.2">
      <c r="A121" s="136">
        <v>3</v>
      </c>
      <c r="B121" s="137" t="s">
        <v>290</v>
      </c>
      <c r="C121" s="173">
        <f t="shared" ref="C121" si="14">SUM(C122,C129,C137)</f>
        <v>7261860</v>
      </c>
      <c r="D121" s="136"/>
      <c r="E121" s="136"/>
      <c r="F121" s="136"/>
      <c r="G121" s="136"/>
      <c r="H121" s="136"/>
      <c r="I121" s="136"/>
    </row>
    <row r="122" spans="1:9" s="46" customFormat="1" ht="31.9" customHeight="1" x14ac:dyDescent="0.2">
      <c r="A122" s="120"/>
      <c r="B122" s="121" t="s">
        <v>22</v>
      </c>
      <c r="C122" s="138">
        <f>SUM(C123,C125,C127)</f>
        <v>324860</v>
      </c>
      <c r="D122" s="122"/>
      <c r="E122" s="122"/>
      <c r="F122" s="122"/>
      <c r="G122" s="122"/>
      <c r="H122" s="122"/>
      <c r="I122" s="122"/>
    </row>
    <row r="123" spans="1:9" s="59" customFormat="1" ht="22.5" customHeight="1" x14ac:dyDescent="0.35">
      <c r="A123" s="7"/>
      <c r="B123" s="106" t="s">
        <v>29</v>
      </c>
      <c r="C123" s="140">
        <f>SUM(C124)</f>
        <v>5000</v>
      </c>
      <c r="D123" s="36"/>
      <c r="E123" s="36"/>
      <c r="F123" s="36"/>
      <c r="G123" s="36"/>
      <c r="H123" s="36"/>
      <c r="I123" s="36"/>
    </row>
    <row r="124" spans="1:9" ht="22.5" customHeight="1" x14ac:dyDescent="0.35">
      <c r="A124" s="7"/>
      <c r="B124" s="107" t="s">
        <v>205</v>
      </c>
      <c r="C124" s="61">
        <v>5000</v>
      </c>
      <c r="D124" s="10"/>
      <c r="E124" s="10"/>
      <c r="F124" s="10"/>
      <c r="G124" s="10"/>
      <c r="H124" s="10"/>
      <c r="I124" s="10"/>
    </row>
    <row r="125" spans="1:9" ht="22.5" customHeight="1" x14ac:dyDescent="0.35">
      <c r="A125" s="7"/>
      <c r="B125" s="106" t="s">
        <v>54</v>
      </c>
      <c r="C125" s="140">
        <f>SUM(C126)</f>
        <v>319860</v>
      </c>
      <c r="D125" s="10"/>
      <c r="E125" s="10"/>
      <c r="F125" s="10"/>
      <c r="G125" s="10"/>
      <c r="H125" s="10"/>
      <c r="I125" s="10"/>
    </row>
    <row r="126" spans="1:9" ht="22.5" customHeight="1" x14ac:dyDescent="0.35">
      <c r="A126" s="7"/>
      <c r="B126" s="107" t="s">
        <v>206</v>
      </c>
      <c r="C126" s="61">
        <v>319860</v>
      </c>
      <c r="D126" s="10"/>
      <c r="E126" s="10"/>
      <c r="F126" s="10"/>
      <c r="G126" s="10"/>
      <c r="H126" s="10"/>
      <c r="I126" s="10"/>
    </row>
    <row r="127" spans="1:9" s="55" customFormat="1" ht="10.9" hidden="1" customHeight="1" x14ac:dyDescent="0.35">
      <c r="A127" s="39"/>
      <c r="B127" s="106" t="s">
        <v>44</v>
      </c>
      <c r="C127" s="63"/>
      <c r="D127" s="99"/>
      <c r="E127" s="99"/>
      <c r="F127" s="99"/>
      <c r="G127" s="99"/>
      <c r="H127" s="99"/>
      <c r="I127" s="99"/>
    </row>
    <row r="128" spans="1:9" s="55" customFormat="1" ht="10.9" hidden="1" customHeight="1" x14ac:dyDescent="0.35">
      <c r="A128" s="39"/>
      <c r="B128" s="127" t="s">
        <v>298</v>
      </c>
      <c r="C128" s="156"/>
      <c r="D128" s="99"/>
      <c r="E128" s="99"/>
      <c r="F128" s="99"/>
      <c r="G128" s="99"/>
      <c r="H128" s="99"/>
      <c r="I128" s="99"/>
    </row>
    <row r="129" spans="1:9" s="46" customFormat="1" ht="10.9" hidden="1" customHeight="1" x14ac:dyDescent="0.2">
      <c r="A129" s="120"/>
      <c r="B129" s="121" t="s">
        <v>23</v>
      </c>
      <c r="C129" s="138">
        <f>SUM(C130,C132)</f>
        <v>5000</v>
      </c>
      <c r="D129" s="8"/>
      <c r="E129" s="8"/>
      <c r="F129" s="8"/>
      <c r="G129" s="8"/>
      <c r="H129" s="8"/>
      <c r="I129" s="8"/>
    </row>
    <row r="130" spans="1:9" s="59" customFormat="1" ht="22.5" customHeight="1" x14ac:dyDescent="0.35">
      <c r="A130" s="7"/>
      <c r="B130" s="42" t="s">
        <v>85</v>
      </c>
      <c r="C130" s="140">
        <f>SUM(C131)</f>
        <v>5000</v>
      </c>
      <c r="D130" s="36"/>
      <c r="E130" s="36"/>
      <c r="F130" s="36"/>
      <c r="G130" s="36"/>
      <c r="H130" s="36"/>
      <c r="I130" s="36"/>
    </row>
    <row r="131" spans="1:9" s="62" customFormat="1" ht="22.5" customHeight="1" x14ac:dyDescent="0.35">
      <c r="A131" s="7"/>
      <c r="B131" s="18" t="s">
        <v>207</v>
      </c>
      <c r="C131" s="61">
        <v>5000</v>
      </c>
      <c r="D131" s="98"/>
      <c r="E131" s="98"/>
      <c r="F131" s="98"/>
      <c r="G131" s="98"/>
      <c r="H131" s="98"/>
      <c r="I131" s="98"/>
    </row>
    <row r="132" spans="1:9" s="6" customFormat="1" ht="10.9" hidden="1" customHeight="1" x14ac:dyDescent="0.35">
      <c r="A132" s="7"/>
      <c r="B132" s="33" t="s">
        <v>98</v>
      </c>
      <c r="C132" s="146">
        <v>0</v>
      </c>
      <c r="D132" s="70"/>
      <c r="E132" s="70"/>
      <c r="F132" s="70"/>
      <c r="G132" s="70"/>
      <c r="H132" s="70"/>
      <c r="I132" s="70"/>
    </row>
    <row r="133" spans="1:9" s="6" customFormat="1" ht="10.9" hidden="1" customHeight="1" x14ac:dyDescent="0.35">
      <c r="A133" s="7"/>
      <c r="B133" s="109" t="s">
        <v>343</v>
      </c>
      <c r="C133" s="60"/>
      <c r="D133" s="70"/>
      <c r="E133" s="70"/>
      <c r="F133" s="70"/>
      <c r="G133" s="70"/>
      <c r="H133" s="70"/>
      <c r="I133" s="70"/>
    </row>
    <row r="134" spans="1:9" s="6" customFormat="1" ht="10.9" hidden="1" customHeight="1" x14ac:dyDescent="0.35">
      <c r="A134" s="7"/>
      <c r="B134" s="109" t="s">
        <v>344</v>
      </c>
      <c r="C134" s="60"/>
      <c r="D134" s="70"/>
      <c r="E134" s="70"/>
      <c r="F134" s="70"/>
      <c r="G134" s="70"/>
      <c r="H134" s="70"/>
      <c r="I134" s="70"/>
    </row>
    <row r="135" spans="1:9" s="6" customFormat="1" ht="10.9" hidden="1" customHeight="1" x14ac:dyDescent="0.35">
      <c r="A135" s="7"/>
      <c r="B135" s="109" t="s">
        <v>345</v>
      </c>
      <c r="C135" s="60"/>
      <c r="D135" s="70"/>
      <c r="E135" s="70"/>
      <c r="F135" s="70"/>
      <c r="G135" s="70"/>
      <c r="H135" s="70"/>
      <c r="I135" s="70"/>
    </row>
    <row r="136" spans="1:9" s="6" customFormat="1" ht="10.9" hidden="1" customHeight="1" x14ac:dyDescent="0.35">
      <c r="A136" s="7"/>
      <c r="B136" s="109" t="s">
        <v>346</v>
      </c>
      <c r="C136" s="60"/>
      <c r="D136" s="70"/>
      <c r="E136" s="70"/>
      <c r="F136" s="70"/>
      <c r="G136" s="70"/>
      <c r="H136" s="70"/>
      <c r="I136" s="70"/>
    </row>
    <row r="137" spans="1:9" s="46" customFormat="1" ht="10.9" hidden="1" customHeight="1" x14ac:dyDescent="0.2">
      <c r="A137" s="121"/>
      <c r="B137" s="121" t="s">
        <v>24</v>
      </c>
      <c r="C137" s="138">
        <f>SUM(C138,C140,C142,C145,C150,C152,C154,C169,C178,C183,C188,C192,C194,C196)</f>
        <v>6932000</v>
      </c>
      <c r="D137" s="8"/>
      <c r="E137" s="8"/>
      <c r="F137" s="8"/>
      <c r="G137" s="8"/>
      <c r="H137" s="8"/>
      <c r="I137" s="8"/>
    </row>
    <row r="138" spans="1:9" ht="10.9" hidden="1" customHeight="1" x14ac:dyDescent="0.35">
      <c r="A138" s="7"/>
      <c r="B138" s="37" t="s">
        <v>46</v>
      </c>
      <c r="C138" s="146">
        <f>SUM(C139)</f>
        <v>0</v>
      </c>
      <c r="D138" s="10"/>
      <c r="E138" s="10"/>
      <c r="F138" s="10"/>
      <c r="G138" s="10"/>
      <c r="H138" s="10"/>
      <c r="I138" s="10"/>
    </row>
    <row r="139" spans="1:9" ht="10.9" hidden="1" customHeight="1" x14ac:dyDescent="0.35">
      <c r="A139" s="7"/>
      <c r="B139" s="18" t="s">
        <v>227</v>
      </c>
      <c r="C139" s="60" t="s">
        <v>4</v>
      </c>
      <c r="D139" s="10"/>
      <c r="E139" s="10"/>
      <c r="F139" s="10"/>
      <c r="G139" s="10"/>
      <c r="H139" s="10"/>
      <c r="I139" s="10"/>
    </row>
    <row r="140" spans="1:9" ht="22.5" customHeight="1" x14ac:dyDescent="0.35">
      <c r="A140" s="7"/>
      <c r="B140" s="37" t="s">
        <v>31</v>
      </c>
      <c r="C140" s="140">
        <f>SUM(C141)</f>
        <v>400000</v>
      </c>
      <c r="D140" s="10"/>
      <c r="E140" s="10"/>
      <c r="F140" s="10"/>
      <c r="G140" s="10"/>
      <c r="H140" s="10"/>
      <c r="I140" s="10"/>
    </row>
    <row r="141" spans="1:9" ht="63" x14ac:dyDescent="0.35">
      <c r="A141" s="7"/>
      <c r="B141" s="17" t="s">
        <v>219</v>
      </c>
      <c r="C141" s="61">
        <v>400000</v>
      </c>
      <c r="D141" s="10"/>
      <c r="E141" s="10"/>
      <c r="F141" s="10"/>
      <c r="G141" s="10"/>
      <c r="H141" s="10"/>
      <c r="I141" s="10"/>
    </row>
    <row r="142" spans="1:9" s="55" customFormat="1" ht="22.5" customHeight="1" x14ac:dyDescent="0.35">
      <c r="A142" s="7"/>
      <c r="B142" s="40" t="s">
        <v>32</v>
      </c>
      <c r="C142" s="140">
        <f>SUM(C143:C144)</f>
        <v>140000</v>
      </c>
      <c r="D142" s="99"/>
      <c r="E142" s="99"/>
      <c r="F142" s="99"/>
      <c r="G142" s="99"/>
      <c r="H142" s="99"/>
      <c r="I142" s="99"/>
    </row>
    <row r="143" spans="1:9" ht="22.5" customHeight="1" x14ac:dyDescent="0.35">
      <c r="A143" s="7"/>
      <c r="B143" s="107" t="s">
        <v>228</v>
      </c>
      <c r="C143" s="61">
        <v>20000</v>
      </c>
      <c r="D143" s="10"/>
      <c r="E143" s="10"/>
      <c r="F143" s="10"/>
      <c r="G143" s="10"/>
      <c r="H143" s="10"/>
      <c r="I143" s="10"/>
    </row>
    <row r="144" spans="1:9" ht="22.5" customHeight="1" x14ac:dyDescent="0.35">
      <c r="A144" s="7"/>
      <c r="B144" s="65" t="s">
        <v>229</v>
      </c>
      <c r="C144" s="61">
        <v>120000</v>
      </c>
      <c r="D144" s="10"/>
      <c r="E144" s="10"/>
      <c r="F144" s="10"/>
      <c r="G144" s="10"/>
      <c r="H144" s="10"/>
      <c r="I144" s="10"/>
    </row>
    <row r="145" spans="1:9" s="55" customFormat="1" ht="22.5" customHeight="1" x14ac:dyDescent="0.35">
      <c r="A145" s="7"/>
      <c r="B145" s="40" t="s">
        <v>107</v>
      </c>
      <c r="C145" s="142">
        <f>SUM(C146:C149)</f>
        <v>2920000</v>
      </c>
      <c r="D145" s="99"/>
      <c r="E145" s="99"/>
      <c r="F145" s="99"/>
      <c r="G145" s="99"/>
      <c r="H145" s="99"/>
      <c r="I145" s="99"/>
    </row>
    <row r="146" spans="1:9" ht="22.5" customHeight="1" x14ac:dyDescent="0.35">
      <c r="A146" s="7"/>
      <c r="B146" s="73" t="s">
        <v>232</v>
      </c>
      <c r="C146" s="154">
        <v>1200000</v>
      </c>
      <c r="D146" s="10"/>
      <c r="E146" s="10"/>
      <c r="F146" s="10"/>
      <c r="G146" s="10"/>
      <c r="H146" s="10"/>
      <c r="I146" s="10"/>
    </row>
    <row r="147" spans="1:9" ht="22.5" customHeight="1" x14ac:dyDescent="0.35">
      <c r="A147" s="7"/>
      <c r="B147" s="128" t="s">
        <v>233</v>
      </c>
      <c r="C147" s="154">
        <v>500000</v>
      </c>
      <c r="D147" s="10"/>
      <c r="E147" s="10"/>
      <c r="F147" s="10"/>
      <c r="G147" s="10"/>
      <c r="H147" s="10"/>
      <c r="I147" s="10"/>
    </row>
    <row r="148" spans="1:9" ht="22.5" customHeight="1" x14ac:dyDescent="0.35">
      <c r="A148" s="7"/>
      <c r="B148" s="128" t="s">
        <v>234</v>
      </c>
      <c r="C148" s="154">
        <v>500000</v>
      </c>
      <c r="D148" s="10"/>
      <c r="E148" s="10"/>
      <c r="F148" s="10"/>
      <c r="G148" s="10"/>
      <c r="H148" s="10"/>
      <c r="I148" s="10"/>
    </row>
    <row r="149" spans="1:9" ht="22.5" customHeight="1" x14ac:dyDescent="0.35">
      <c r="A149" s="7"/>
      <c r="B149" s="128" t="s">
        <v>235</v>
      </c>
      <c r="C149" s="154">
        <v>720000</v>
      </c>
      <c r="D149" s="10"/>
      <c r="E149" s="10"/>
      <c r="F149" s="10"/>
      <c r="G149" s="10"/>
      <c r="H149" s="10"/>
      <c r="I149" s="10"/>
    </row>
    <row r="150" spans="1:9" s="48" customFormat="1" ht="22.5" customHeight="1" x14ac:dyDescent="0.35">
      <c r="A150" s="7"/>
      <c r="B150" s="42" t="s">
        <v>34</v>
      </c>
      <c r="C150" s="142">
        <f>SUM(C151)</f>
        <v>20000</v>
      </c>
      <c r="D150" s="99"/>
      <c r="E150" s="99"/>
      <c r="F150" s="99"/>
      <c r="G150" s="99"/>
      <c r="H150" s="99"/>
      <c r="I150" s="99"/>
    </row>
    <row r="151" spans="1:9" s="1" customFormat="1" ht="22.5" customHeight="1" x14ac:dyDescent="0.35">
      <c r="A151" s="7"/>
      <c r="B151" s="81" t="s">
        <v>248</v>
      </c>
      <c r="C151" s="141">
        <v>20000</v>
      </c>
      <c r="D151" s="10"/>
      <c r="E151" s="10"/>
      <c r="F151" s="10"/>
      <c r="G151" s="10"/>
      <c r="H151" s="10"/>
      <c r="I151" s="10"/>
    </row>
    <row r="152" spans="1:9" s="48" customFormat="1" ht="22.5" customHeight="1" x14ac:dyDescent="0.35">
      <c r="A152" s="7"/>
      <c r="B152" s="42" t="s">
        <v>35</v>
      </c>
      <c r="C152" s="142">
        <f>SUM(C153)</f>
        <v>50000</v>
      </c>
      <c r="D152" s="99"/>
      <c r="E152" s="99"/>
      <c r="F152" s="99"/>
      <c r="G152" s="99"/>
      <c r="H152" s="99"/>
      <c r="I152" s="99"/>
    </row>
    <row r="153" spans="1:9" ht="22.5" customHeight="1" x14ac:dyDescent="0.35">
      <c r="A153" s="7"/>
      <c r="B153" s="73" t="s">
        <v>250</v>
      </c>
      <c r="C153" s="141">
        <v>50000</v>
      </c>
      <c r="D153" s="10"/>
      <c r="E153" s="10"/>
      <c r="F153" s="10"/>
      <c r="G153" s="10"/>
      <c r="H153" s="10"/>
      <c r="I153" s="10"/>
    </row>
    <row r="154" spans="1:9" s="55" customFormat="1" ht="22.5" customHeight="1" x14ac:dyDescent="0.35">
      <c r="A154" s="7"/>
      <c r="B154" s="42" t="s">
        <v>36</v>
      </c>
      <c r="C154" s="142">
        <f>SUM(C155:C168)</f>
        <v>180000</v>
      </c>
      <c r="D154" s="99"/>
      <c r="E154" s="99"/>
      <c r="F154" s="99"/>
      <c r="G154" s="99"/>
      <c r="H154" s="99"/>
      <c r="I154" s="99"/>
    </row>
    <row r="155" spans="1:9" ht="22.5" customHeight="1" x14ac:dyDescent="0.35">
      <c r="A155" s="7"/>
      <c r="B155" s="65" t="s">
        <v>253</v>
      </c>
      <c r="C155" s="60">
        <v>10000</v>
      </c>
      <c r="D155" s="10"/>
      <c r="E155" s="10"/>
      <c r="F155" s="10"/>
      <c r="G155" s="10"/>
      <c r="H155" s="10"/>
      <c r="I155" s="10"/>
    </row>
    <row r="156" spans="1:9" ht="22.5" customHeight="1" x14ac:dyDescent="0.35">
      <c r="A156" s="7"/>
      <c r="B156" s="65" t="s">
        <v>254</v>
      </c>
      <c r="C156" s="60">
        <v>20000</v>
      </c>
      <c r="D156" s="10"/>
      <c r="E156" s="10"/>
      <c r="F156" s="10"/>
      <c r="G156" s="10"/>
      <c r="H156" s="10"/>
      <c r="I156" s="10"/>
    </row>
    <row r="157" spans="1:9" ht="22.5" customHeight="1" x14ac:dyDescent="0.35">
      <c r="A157" s="7"/>
      <c r="B157" s="65" t="s">
        <v>255</v>
      </c>
      <c r="C157" s="60">
        <v>100000</v>
      </c>
      <c r="D157" s="10"/>
      <c r="E157" s="10"/>
      <c r="F157" s="10"/>
      <c r="G157" s="10"/>
      <c r="H157" s="10"/>
      <c r="I157" s="10"/>
    </row>
    <row r="158" spans="1:9" ht="22.5" customHeight="1" x14ac:dyDescent="0.35">
      <c r="A158" s="7"/>
      <c r="B158" s="65" t="s">
        <v>256</v>
      </c>
      <c r="C158" s="60">
        <v>50000</v>
      </c>
      <c r="D158" s="10"/>
      <c r="E158" s="10"/>
      <c r="F158" s="10"/>
      <c r="G158" s="10"/>
      <c r="H158" s="10"/>
      <c r="I158" s="10"/>
    </row>
    <row r="159" spans="1:9" ht="10.9" hidden="1" customHeight="1" x14ac:dyDescent="0.35">
      <c r="A159" s="7"/>
      <c r="B159" s="65" t="s">
        <v>257</v>
      </c>
      <c r="C159" s="149" t="s">
        <v>4</v>
      </c>
      <c r="D159" s="10"/>
      <c r="E159" s="10"/>
      <c r="F159" s="10"/>
      <c r="G159" s="10"/>
      <c r="H159" s="10"/>
      <c r="I159" s="10"/>
    </row>
    <row r="160" spans="1:9" ht="10.9" hidden="1" customHeight="1" x14ac:dyDescent="0.35">
      <c r="A160" s="7"/>
      <c r="B160" s="65" t="s">
        <v>258</v>
      </c>
      <c r="C160" s="149" t="s">
        <v>4</v>
      </c>
      <c r="D160" s="10"/>
      <c r="E160" s="10"/>
      <c r="F160" s="10"/>
      <c r="G160" s="10"/>
      <c r="H160" s="10"/>
      <c r="I160" s="10"/>
    </row>
    <row r="161" spans="1:9" ht="10.9" hidden="1" customHeight="1" x14ac:dyDescent="0.35">
      <c r="A161" s="7"/>
      <c r="B161" s="65" t="s">
        <v>259</v>
      </c>
      <c r="C161" s="149" t="s">
        <v>4</v>
      </c>
      <c r="D161" s="10"/>
      <c r="E161" s="10"/>
      <c r="F161" s="10"/>
      <c r="G161" s="10"/>
      <c r="H161" s="10"/>
      <c r="I161" s="10"/>
    </row>
    <row r="162" spans="1:9" ht="10.9" hidden="1" customHeight="1" x14ac:dyDescent="0.35">
      <c r="A162" s="7"/>
      <c r="B162" s="65" t="s">
        <v>260</v>
      </c>
      <c r="C162" s="149" t="s">
        <v>4</v>
      </c>
      <c r="D162" s="10"/>
      <c r="E162" s="10"/>
      <c r="F162" s="10"/>
      <c r="G162" s="10"/>
      <c r="H162" s="10"/>
      <c r="I162" s="10"/>
    </row>
    <row r="163" spans="1:9" ht="10.9" hidden="1" customHeight="1" x14ac:dyDescent="0.35">
      <c r="A163" s="7"/>
      <c r="B163" s="65" t="s">
        <v>319</v>
      </c>
      <c r="C163" s="119"/>
      <c r="D163" s="10"/>
      <c r="E163" s="10"/>
      <c r="F163" s="10"/>
      <c r="G163" s="10"/>
      <c r="H163" s="10"/>
      <c r="I163" s="10"/>
    </row>
    <row r="164" spans="1:9" ht="10.9" hidden="1" customHeight="1" x14ac:dyDescent="0.35">
      <c r="A164" s="7"/>
      <c r="B164" s="65" t="s">
        <v>320</v>
      </c>
      <c r="C164" s="119"/>
      <c r="D164" s="10"/>
      <c r="E164" s="10"/>
      <c r="F164" s="10"/>
      <c r="G164" s="10"/>
      <c r="H164" s="10"/>
      <c r="I164" s="10"/>
    </row>
    <row r="165" spans="1:9" ht="10.9" hidden="1" customHeight="1" x14ac:dyDescent="0.35">
      <c r="A165" s="7"/>
      <c r="B165" s="65" t="s">
        <v>321</v>
      </c>
      <c r="C165" s="119"/>
      <c r="D165" s="10"/>
      <c r="E165" s="10"/>
      <c r="F165" s="10"/>
      <c r="G165" s="10"/>
      <c r="H165" s="10"/>
      <c r="I165" s="10"/>
    </row>
    <row r="166" spans="1:9" ht="10.9" hidden="1" customHeight="1" x14ac:dyDescent="0.35">
      <c r="A166" s="7"/>
      <c r="B166" s="65" t="s">
        <v>322</v>
      </c>
      <c r="C166" s="119"/>
      <c r="D166" s="10"/>
      <c r="E166" s="10"/>
      <c r="F166" s="10"/>
      <c r="G166" s="10"/>
      <c r="H166" s="10"/>
      <c r="I166" s="10"/>
    </row>
    <row r="167" spans="1:9" ht="10.9" hidden="1" customHeight="1" x14ac:dyDescent="0.35">
      <c r="A167" s="7"/>
      <c r="B167" s="65" t="s">
        <v>323</v>
      </c>
      <c r="C167" s="119"/>
      <c r="D167" s="10"/>
      <c r="E167" s="10"/>
      <c r="F167" s="10"/>
      <c r="G167" s="10"/>
      <c r="H167" s="10"/>
      <c r="I167" s="10"/>
    </row>
    <row r="168" spans="1:9" ht="10.9" hidden="1" customHeight="1" x14ac:dyDescent="0.35">
      <c r="A168" s="7"/>
      <c r="B168" s="65" t="s">
        <v>324</v>
      </c>
      <c r="C168" s="119"/>
      <c r="D168" s="10"/>
      <c r="E168" s="10"/>
      <c r="F168" s="10"/>
      <c r="G168" s="10"/>
      <c r="H168" s="10"/>
      <c r="I168" s="10"/>
    </row>
    <row r="169" spans="1:9" s="55" customFormat="1" ht="22.5" customHeight="1" x14ac:dyDescent="0.35">
      <c r="A169" s="7"/>
      <c r="B169" s="42" t="s">
        <v>37</v>
      </c>
      <c r="C169" s="142">
        <f>SUM(C170:C177)</f>
        <v>50000</v>
      </c>
      <c r="D169" s="99"/>
      <c r="E169" s="99"/>
      <c r="F169" s="99"/>
      <c r="G169" s="99"/>
      <c r="H169" s="99"/>
      <c r="I169" s="99"/>
    </row>
    <row r="170" spans="1:9" ht="10.9" hidden="1" customHeight="1" x14ac:dyDescent="0.35">
      <c r="A170" s="7"/>
      <c r="B170" s="18" t="s">
        <v>270</v>
      </c>
      <c r="C170" s="60"/>
      <c r="D170" s="10"/>
      <c r="E170" s="10"/>
      <c r="F170" s="10"/>
      <c r="G170" s="10"/>
      <c r="H170" s="10"/>
      <c r="I170" s="10"/>
    </row>
    <row r="171" spans="1:9" ht="10.9" hidden="1" customHeight="1" x14ac:dyDescent="0.35">
      <c r="A171" s="7"/>
      <c r="B171" s="81" t="s">
        <v>271</v>
      </c>
      <c r="C171" s="119"/>
      <c r="D171" s="10"/>
      <c r="E171" s="10"/>
      <c r="F171" s="10"/>
      <c r="G171" s="10"/>
      <c r="H171" s="10"/>
      <c r="I171" s="10"/>
    </row>
    <row r="172" spans="1:9" ht="22.5" customHeight="1" x14ac:dyDescent="0.35">
      <c r="A172" s="7"/>
      <c r="B172" s="13" t="s">
        <v>272</v>
      </c>
      <c r="C172" s="119">
        <v>50000</v>
      </c>
      <c r="D172" s="10"/>
      <c r="E172" s="10"/>
      <c r="F172" s="10"/>
      <c r="G172" s="10"/>
      <c r="H172" s="10"/>
      <c r="I172" s="10"/>
    </row>
    <row r="173" spans="1:9" ht="10.9" hidden="1" customHeight="1" x14ac:dyDescent="0.35">
      <c r="A173" s="7"/>
      <c r="B173" s="65" t="s">
        <v>273</v>
      </c>
      <c r="C173" s="119"/>
      <c r="D173" s="10"/>
      <c r="E173" s="10"/>
      <c r="F173" s="10"/>
      <c r="G173" s="10"/>
      <c r="H173" s="10"/>
      <c r="I173" s="10"/>
    </row>
    <row r="174" spans="1:9" ht="10.9" hidden="1" customHeight="1" x14ac:dyDescent="0.35">
      <c r="A174" s="7"/>
      <c r="B174" s="13" t="s">
        <v>274</v>
      </c>
      <c r="C174" s="119"/>
      <c r="D174" s="10"/>
      <c r="E174" s="10"/>
      <c r="F174" s="10"/>
      <c r="G174" s="10"/>
      <c r="H174" s="10"/>
      <c r="I174" s="10"/>
    </row>
    <row r="175" spans="1:9" ht="10.9" hidden="1" customHeight="1" x14ac:dyDescent="0.35">
      <c r="A175" s="7"/>
      <c r="B175" s="81" t="s">
        <v>340</v>
      </c>
      <c r="C175" s="119"/>
      <c r="D175" s="10"/>
      <c r="E175" s="10"/>
      <c r="F175" s="10"/>
      <c r="G175" s="10"/>
      <c r="H175" s="10"/>
      <c r="I175" s="10"/>
    </row>
    <row r="176" spans="1:9" ht="10.9" hidden="1" customHeight="1" x14ac:dyDescent="0.35">
      <c r="A176" s="7"/>
      <c r="B176" s="13" t="s">
        <v>341</v>
      </c>
      <c r="C176" s="119"/>
      <c r="D176" s="10"/>
      <c r="E176" s="10"/>
      <c r="F176" s="10"/>
      <c r="G176" s="10"/>
      <c r="H176" s="10"/>
      <c r="I176" s="10"/>
    </row>
    <row r="177" spans="1:9" ht="10.9" hidden="1" customHeight="1" x14ac:dyDescent="0.35">
      <c r="A177" s="7"/>
      <c r="B177" s="13" t="s">
        <v>342</v>
      </c>
      <c r="C177" s="119"/>
      <c r="D177" s="10"/>
      <c r="E177" s="10"/>
      <c r="F177" s="10"/>
      <c r="G177" s="10"/>
      <c r="H177" s="10"/>
      <c r="I177" s="10"/>
    </row>
    <row r="178" spans="1:9" s="82" customFormat="1" ht="22.5" customHeight="1" x14ac:dyDescent="0.35">
      <c r="A178" s="7"/>
      <c r="B178" s="37" t="s">
        <v>38</v>
      </c>
      <c r="C178" s="140">
        <f>SUM(C179:C182)</f>
        <v>655000</v>
      </c>
      <c r="D178" s="190"/>
      <c r="E178" s="190"/>
      <c r="F178" s="190"/>
      <c r="G178" s="190"/>
      <c r="H178" s="190"/>
      <c r="I178" s="190"/>
    </row>
    <row r="179" spans="1:9" ht="22.5" customHeight="1" x14ac:dyDescent="0.35">
      <c r="A179" s="7"/>
      <c r="B179" s="73" t="s">
        <v>275</v>
      </c>
      <c r="C179" s="60" t="s">
        <v>4</v>
      </c>
      <c r="D179" s="10"/>
      <c r="E179" s="10"/>
      <c r="F179" s="10"/>
      <c r="G179" s="10"/>
      <c r="H179" s="10"/>
      <c r="I179" s="10"/>
    </row>
    <row r="180" spans="1:9" ht="42" x14ac:dyDescent="0.35">
      <c r="A180" s="7"/>
      <c r="B180" s="73" t="s">
        <v>276</v>
      </c>
      <c r="C180" s="61">
        <v>400000</v>
      </c>
      <c r="D180" s="10"/>
      <c r="E180" s="10"/>
      <c r="F180" s="10"/>
      <c r="G180" s="10"/>
      <c r="H180" s="10"/>
      <c r="I180" s="10"/>
    </row>
    <row r="181" spans="1:9" ht="10.9" hidden="1" customHeight="1" x14ac:dyDescent="0.35">
      <c r="A181" s="7"/>
      <c r="B181" s="65" t="s">
        <v>277</v>
      </c>
      <c r="C181" s="60" t="s">
        <v>4</v>
      </c>
      <c r="D181" s="10"/>
      <c r="E181" s="10"/>
      <c r="F181" s="10"/>
      <c r="G181" s="10"/>
      <c r="H181" s="10"/>
      <c r="I181" s="10"/>
    </row>
    <row r="182" spans="1:9" ht="22.5" customHeight="1" x14ac:dyDescent="0.35">
      <c r="A182" s="7"/>
      <c r="B182" s="65" t="s">
        <v>278</v>
      </c>
      <c r="C182" s="61">
        <v>255000</v>
      </c>
      <c r="D182" s="10"/>
      <c r="E182" s="10"/>
      <c r="F182" s="10"/>
      <c r="G182" s="10"/>
      <c r="H182" s="10"/>
      <c r="I182" s="10"/>
    </row>
    <row r="183" spans="1:9" ht="10.9" hidden="1" customHeight="1" x14ac:dyDescent="0.35">
      <c r="A183" s="7"/>
      <c r="B183" s="37" t="s">
        <v>39</v>
      </c>
      <c r="C183" s="146">
        <v>0</v>
      </c>
      <c r="D183" s="10"/>
      <c r="E183" s="10"/>
      <c r="F183" s="10"/>
      <c r="G183" s="10"/>
      <c r="H183" s="10"/>
      <c r="I183" s="10"/>
    </row>
    <row r="184" spans="1:9" ht="10.9" hidden="1" customHeight="1" x14ac:dyDescent="0.35">
      <c r="A184" s="7"/>
      <c r="B184" s="18" t="s">
        <v>325</v>
      </c>
      <c r="C184" s="61"/>
      <c r="D184" s="10"/>
      <c r="E184" s="10"/>
      <c r="F184" s="10"/>
      <c r="G184" s="10"/>
      <c r="H184" s="10"/>
      <c r="I184" s="10"/>
    </row>
    <row r="185" spans="1:9" ht="10.9" hidden="1" customHeight="1" x14ac:dyDescent="0.35">
      <c r="A185" s="7"/>
      <c r="B185" s="18" t="s">
        <v>326</v>
      </c>
      <c r="C185" s="61"/>
      <c r="D185" s="10"/>
      <c r="E185" s="10"/>
      <c r="F185" s="10"/>
      <c r="G185" s="10"/>
      <c r="H185" s="10"/>
      <c r="I185" s="10"/>
    </row>
    <row r="186" spans="1:9" ht="10.9" hidden="1" customHeight="1" x14ac:dyDescent="0.35">
      <c r="A186" s="7"/>
      <c r="B186" s="18" t="s">
        <v>327</v>
      </c>
      <c r="C186" s="61"/>
      <c r="D186" s="10"/>
      <c r="E186" s="10"/>
      <c r="F186" s="10"/>
      <c r="G186" s="10"/>
      <c r="H186" s="10"/>
      <c r="I186" s="10"/>
    </row>
    <row r="187" spans="1:9" ht="10.9" hidden="1" customHeight="1" x14ac:dyDescent="0.35">
      <c r="A187" s="7"/>
      <c r="B187" s="18" t="s">
        <v>328</v>
      </c>
      <c r="C187" s="61"/>
      <c r="D187" s="10"/>
      <c r="E187" s="10"/>
      <c r="F187" s="10"/>
      <c r="G187" s="10"/>
      <c r="H187" s="10"/>
      <c r="I187" s="10"/>
    </row>
    <row r="188" spans="1:9" s="55" customFormat="1" ht="10.9" hidden="1" customHeight="1" x14ac:dyDescent="0.35">
      <c r="A188" s="39"/>
      <c r="B188" s="9" t="s">
        <v>40</v>
      </c>
      <c r="C188" s="146">
        <v>0</v>
      </c>
      <c r="D188" s="99"/>
      <c r="E188" s="99"/>
      <c r="F188" s="99"/>
      <c r="G188" s="99"/>
      <c r="H188" s="99"/>
      <c r="I188" s="99"/>
    </row>
    <row r="189" spans="1:9" ht="10.9" hidden="1" customHeight="1" x14ac:dyDescent="0.35">
      <c r="A189" s="7"/>
      <c r="B189" s="107" t="s">
        <v>329</v>
      </c>
      <c r="C189" s="58"/>
      <c r="D189" s="10"/>
      <c r="E189" s="10"/>
      <c r="F189" s="10"/>
      <c r="G189" s="10"/>
      <c r="H189" s="10"/>
      <c r="I189" s="10"/>
    </row>
    <row r="190" spans="1:9" ht="10.9" hidden="1" customHeight="1" x14ac:dyDescent="0.35">
      <c r="A190" s="7"/>
      <c r="B190" s="107" t="s">
        <v>330</v>
      </c>
      <c r="C190" s="58"/>
      <c r="D190" s="10"/>
      <c r="E190" s="10"/>
      <c r="F190" s="10"/>
      <c r="G190" s="10"/>
      <c r="H190" s="10"/>
      <c r="I190" s="10"/>
    </row>
    <row r="191" spans="1:9" ht="10.9" hidden="1" customHeight="1" x14ac:dyDescent="0.35">
      <c r="A191" s="7"/>
      <c r="B191" s="107" t="s">
        <v>331</v>
      </c>
      <c r="C191" s="58"/>
      <c r="D191" s="10"/>
      <c r="E191" s="10"/>
      <c r="F191" s="10"/>
      <c r="G191" s="10"/>
      <c r="H191" s="10"/>
      <c r="I191" s="10"/>
    </row>
    <row r="192" spans="1:9" s="55" customFormat="1" ht="21" x14ac:dyDescent="0.35">
      <c r="A192" s="39"/>
      <c r="B192" s="9" t="s">
        <v>41</v>
      </c>
      <c r="C192" s="139">
        <f>SUM(C193)</f>
        <v>1712000</v>
      </c>
      <c r="D192" s="99"/>
      <c r="E192" s="99"/>
      <c r="F192" s="99"/>
      <c r="G192" s="99"/>
      <c r="H192" s="99"/>
      <c r="I192" s="99"/>
    </row>
    <row r="193" spans="1:9" ht="22.5" customHeight="1" x14ac:dyDescent="0.35">
      <c r="A193" s="7"/>
      <c r="B193" s="108" t="s">
        <v>285</v>
      </c>
      <c r="C193" s="58">
        <v>1712000</v>
      </c>
      <c r="D193" s="10"/>
      <c r="E193" s="10"/>
      <c r="F193" s="10"/>
      <c r="G193" s="10"/>
      <c r="H193" s="10"/>
      <c r="I193" s="10"/>
    </row>
    <row r="194" spans="1:9" s="55" customFormat="1" ht="22.5" customHeight="1" x14ac:dyDescent="0.35">
      <c r="A194" s="7"/>
      <c r="B194" s="40" t="s">
        <v>42</v>
      </c>
      <c r="C194" s="142">
        <f>SUM(C195)</f>
        <v>800000</v>
      </c>
      <c r="D194" s="99"/>
      <c r="E194" s="99"/>
      <c r="F194" s="99"/>
      <c r="G194" s="99"/>
      <c r="H194" s="99"/>
      <c r="I194" s="99"/>
    </row>
    <row r="195" spans="1:9" ht="22.5" customHeight="1" x14ac:dyDescent="0.35">
      <c r="A195" s="7"/>
      <c r="B195" s="17" t="s">
        <v>286</v>
      </c>
      <c r="C195" s="60">
        <v>800000</v>
      </c>
      <c r="D195" s="10"/>
      <c r="E195" s="10"/>
      <c r="F195" s="10"/>
      <c r="G195" s="10"/>
      <c r="H195" s="10"/>
      <c r="I195" s="10"/>
    </row>
    <row r="196" spans="1:9" ht="22.5" customHeight="1" x14ac:dyDescent="0.35">
      <c r="A196" s="7"/>
      <c r="B196" s="42" t="s">
        <v>97</v>
      </c>
      <c r="C196" s="140">
        <f>SUM(C197)</f>
        <v>5000</v>
      </c>
      <c r="D196" s="10"/>
      <c r="E196" s="10"/>
      <c r="F196" s="10"/>
      <c r="G196" s="10"/>
      <c r="H196" s="10"/>
      <c r="I196" s="10"/>
    </row>
    <row r="197" spans="1:9" ht="22.5" customHeight="1" x14ac:dyDescent="0.35">
      <c r="A197" s="7"/>
      <c r="B197" s="18" t="s">
        <v>207</v>
      </c>
      <c r="C197" s="61">
        <v>5000</v>
      </c>
      <c r="D197" s="10"/>
      <c r="E197" s="10"/>
      <c r="F197" s="10"/>
      <c r="G197" s="10"/>
      <c r="H197" s="10"/>
      <c r="I197" s="10"/>
    </row>
    <row r="198" spans="1:9" s="174" customFormat="1" ht="57.6" customHeight="1" x14ac:dyDescent="0.2">
      <c r="A198" s="136">
        <v>4</v>
      </c>
      <c r="B198" s="137" t="s">
        <v>289</v>
      </c>
      <c r="C198" s="173">
        <f>SUM(C199,C202,C210)</f>
        <v>928000</v>
      </c>
      <c r="D198" s="136"/>
      <c r="E198" s="136"/>
      <c r="F198" s="136"/>
      <c r="G198" s="136"/>
      <c r="H198" s="136"/>
      <c r="I198" s="136"/>
    </row>
    <row r="199" spans="1:9" s="46" customFormat="1" ht="31.15" customHeight="1" x14ac:dyDescent="0.2">
      <c r="A199" s="120"/>
      <c r="B199" s="121" t="s">
        <v>22</v>
      </c>
      <c r="C199" s="138">
        <f>SUM(C200)</f>
        <v>200000</v>
      </c>
      <c r="D199" s="122"/>
      <c r="E199" s="122"/>
      <c r="F199" s="122"/>
      <c r="G199" s="122"/>
      <c r="H199" s="122"/>
      <c r="I199" s="122"/>
    </row>
    <row r="200" spans="1:9" s="59" customFormat="1" ht="22.5" customHeight="1" x14ac:dyDescent="0.35">
      <c r="A200" s="7"/>
      <c r="B200" s="106" t="s">
        <v>76</v>
      </c>
      <c r="C200" s="140">
        <f>SUM(C201)</f>
        <v>200000</v>
      </c>
      <c r="D200" s="36"/>
      <c r="E200" s="36"/>
      <c r="F200" s="36"/>
      <c r="G200" s="36"/>
      <c r="H200" s="36"/>
      <c r="I200" s="36"/>
    </row>
    <row r="201" spans="1:9" ht="22.5" customHeight="1" x14ac:dyDescent="0.35">
      <c r="A201" s="7"/>
      <c r="B201" s="18" t="s">
        <v>208</v>
      </c>
      <c r="C201" s="27">
        <v>200000</v>
      </c>
      <c r="D201" s="10"/>
      <c r="E201" s="10"/>
      <c r="F201" s="10"/>
      <c r="G201" s="10"/>
      <c r="H201" s="10"/>
      <c r="I201" s="10"/>
    </row>
    <row r="202" spans="1:9" s="46" customFormat="1" ht="33" customHeight="1" x14ac:dyDescent="0.2">
      <c r="A202" s="120"/>
      <c r="B202" s="121" t="s">
        <v>23</v>
      </c>
      <c r="C202" s="138">
        <f>SUM(C203,C206,C208)</f>
        <v>210000</v>
      </c>
      <c r="D202" s="122"/>
      <c r="E202" s="122"/>
      <c r="F202" s="122"/>
      <c r="G202" s="122"/>
      <c r="H202" s="122"/>
      <c r="I202" s="122"/>
    </row>
    <row r="203" spans="1:9" s="59" customFormat="1" ht="22.5" customHeight="1" x14ac:dyDescent="0.35">
      <c r="A203" s="7"/>
      <c r="B203" s="42" t="s">
        <v>85</v>
      </c>
      <c r="C203" s="140">
        <f>SUM(C204:C205)</f>
        <v>10000</v>
      </c>
      <c r="D203" s="36"/>
      <c r="E203" s="36"/>
      <c r="F203" s="36"/>
      <c r="G203" s="36"/>
      <c r="H203" s="36"/>
      <c r="I203" s="36"/>
    </row>
    <row r="204" spans="1:9" s="62" customFormat="1" ht="22.5" customHeight="1" x14ac:dyDescent="0.35">
      <c r="A204" s="7"/>
      <c r="B204" s="13" t="s">
        <v>209</v>
      </c>
      <c r="C204" s="61">
        <v>10000</v>
      </c>
      <c r="D204" s="98"/>
      <c r="E204" s="98"/>
      <c r="F204" s="49"/>
      <c r="G204" s="221"/>
      <c r="H204" s="98"/>
      <c r="I204" s="98"/>
    </row>
    <row r="205" spans="1:9" s="6" customFormat="1" ht="10.9" hidden="1" customHeight="1" x14ac:dyDescent="0.35">
      <c r="A205" s="7"/>
      <c r="B205" s="13" t="s">
        <v>210</v>
      </c>
      <c r="C205" s="60" t="s">
        <v>4</v>
      </c>
      <c r="D205" s="70"/>
      <c r="E205" s="70"/>
      <c r="F205" s="70"/>
      <c r="G205" s="10"/>
      <c r="H205" s="70"/>
      <c r="I205" s="70"/>
    </row>
    <row r="206" spans="1:9" ht="22.5" customHeight="1" x14ac:dyDescent="0.35">
      <c r="A206" s="70"/>
      <c r="B206" s="106" t="s">
        <v>78</v>
      </c>
      <c r="C206" s="140">
        <f>SUM(C207)</f>
        <v>100000</v>
      </c>
      <c r="D206" s="10"/>
      <c r="E206" s="10"/>
      <c r="F206" s="10"/>
      <c r="G206" s="10"/>
      <c r="H206" s="10"/>
      <c r="I206" s="10"/>
    </row>
    <row r="207" spans="1:9" ht="22.5" customHeight="1" x14ac:dyDescent="0.35">
      <c r="A207" s="70"/>
      <c r="B207" s="107" t="s">
        <v>347</v>
      </c>
      <c r="C207" s="154">
        <v>100000</v>
      </c>
      <c r="D207" s="10"/>
      <c r="E207" s="10"/>
      <c r="F207" s="10"/>
      <c r="G207" s="10"/>
      <c r="H207" s="10"/>
      <c r="I207" s="10"/>
    </row>
    <row r="208" spans="1:9" ht="22.5" customHeight="1" x14ac:dyDescent="0.35">
      <c r="A208" s="70"/>
      <c r="B208" s="106" t="s">
        <v>79</v>
      </c>
      <c r="C208" s="140">
        <f>SUM(C209)</f>
        <v>100000</v>
      </c>
      <c r="D208" s="10"/>
      <c r="E208" s="10"/>
      <c r="F208" s="10"/>
      <c r="G208" s="10"/>
      <c r="H208" s="10"/>
      <c r="I208" s="10"/>
    </row>
    <row r="209" spans="1:9" ht="22.5" customHeight="1" x14ac:dyDescent="0.35">
      <c r="A209" s="70"/>
      <c r="B209" s="107" t="s">
        <v>347</v>
      </c>
      <c r="C209" s="72">
        <v>100000</v>
      </c>
      <c r="D209" s="10"/>
      <c r="E209" s="10"/>
      <c r="F209" s="10"/>
      <c r="G209" s="10"/>
      <c r="H209" s="10"/>
      <c r="I209" s="10"/>
    </row>
    <row r="210" spans="1:9" s="46" customFormat="1" ht="10.9" hidden="1" customHeight="1" x14ac:dyDescent="0.2">
      <c r="A210" s="121"/>
      <c r="B210" s="121" t="s">
        <v>24</v>
      </c>
      <c r="C210" s="138">
        <f>SUM(C211,C214,C220,C224,C226,C230,C234,C238,C242,C244)</f>
        <v>518000</v>
      </c>
      <c r="D210" s="8"/>
      <c r="E210" s="8"/>
      <c r="F210" s="8"/>
      <c r="G210" s="8"/>
      <c r="H210" s="8"/>
      <c r="I210" s="8"/>
    </row>
    <row r="211" spans="1:9" ht="10.9" hidden="1" customHeight="1" x14ac:dyDescent="0.35">
      <c r="A211" s="7"/>
      <c r="B211" s="37" t="s">
        <v>46</v>
      </c>
      <c r="C211" s="146">
        <f>SUM(C212:C213)</f>
        <v>0</v>
      </c>
      <c r="D211" s="10"/>
      <c r="E211" s="10"/>
      <c r="F211" s="10"/>
      <c r="G211" s="10"/>
      <c r="H211" s="10"/>
      <c r="I211" s="10"/>
    </row>
    <row r="212" spans="1:9" ht="10.9" hidden="1" customHeight="1" x14ac:dyDescent="0.35">
      <c r="A212" s="7"/>
      <c r="B212" s="18" t="s">
        <v>212</v>
      </c>
      <c r="C212" s="60" t="s">
        <v>4</v>
      </c>
      <c r="D212" s="10"/>
      <c r="E212" s="10"/>
      <c r="F212" s="10"/>
      <c r="G212" s="10"/>
      <c r="H212" s="10"/>
      <c r="I212" s="10"/>
    </row>
    <row r="213" spans="1:9" ht="10.9" hidden="1" customHeight="1" x14ac:dyDescent="0.35">
      <c r="A213" s="7"/>
      <c r="B213" s="18" t="s">
        <v>213</v>
      </c>
      <c r="C213" s="58"/>
      <c r="D213" s="10"/>
      <c r="E213" s="10"/>
      <c r="F213" s="10"/>
      <c r="G213" s="10"/>
      <c r="H213" s="10"/>
      <c r="I213" s="10"/>
    </row>
    <row r="214" spans="1:9" s="55" customFormat="1" ht="22.5" customHeight="1" x14ac:dyDescent="0.35">
      <c r="A214" s="7"/>
      <c r="B214" s="40" t="s">
        <v>107</v>
      </c>
      <c r="C214" s="142">
        <f>SUM(C215:C219)</f>
        <v>230000</v>
      </c>
      <c r="D214" s="99"/>
      <c r="E214" s="99"/>
      <c r="F214" s="99"/>
      <c r="G214" s="99"/>
      <c r="H214" s="99"/>
      <c r="I214" s="99"/>
    </row>
    <row r="215" spans="1:9" ht="22.5" customHeight="1" x14ac:dyDescent="0.35">
      <c r="A215" s="7"/>
      <c r="B215" s="128" t="s">
        <v>236</v>
      </c>
      <c r="C215" s="154">
        <v>30000</v>
      </c>
      <c r="D215" s="10"/>
      <c r="E215" s="10"/>
      <c r="F215" s="10"/>
      <c r="G215" s="10"/>
      <c r="H215" s="10"/>
      <c r="I215" s="10"/>
    </row>
    <row r="216" spans="1:9" ht="22.5" customHeight="1" x14ac:dyDescent="0.35">
      <c r="A216" s="7"/>
      <c r="B216" s="128" t="s">
        <v>237</v>
      </c>
      <c r="C216" s="154">
        <v>30000</v>
      </c>
      <c r="D216" s="10"/>
      <c r="E216" s="10"/>
      <c r="F216" s="10"/>
      <c r="G216" s="10"/>
      <c r="H216" s="10"/>
      <c r="I216" s="10"/>
    </row>
    <row r="217" spans="1:9" ht="22.5" customHeight="1" x14ac:dyDescent="0.35">
      <c r="A217" s="7"/>
      <c r="B217" s="128" t="s">
        <v>238</v>
      </c>
      <c r="C217" s="154">
        <v>80000</v>
      </c>
      <c r="D217" s="10"/>
      <c r="E217" s="10"/>
      <c r="F217" s="10"/>
      <c r="G217" s="10"/>
      <c r="H217" s="10"/>
      <c r="I217" s="10"/>
    </row>
    <row r="218" spans="1:9" ht="22.5" customHeight="1" x14ac:dyDescent="0.35">
      <c r="A218" s="7"/>
      <c r="B218" s="128" t="s">
        <v>239</v>
      </c>
      <c r="C218" s="154">
        <v>30000</v>
      </c>
      <c r="D218" s="10"/>
      <c r="E218" s="10"/>
      <c r="F218" s="10"/>
      <c r="G218" s="10"/>
      <c r="H218" s="10"/>
      <c r="I218" s="10"/>
    </row>
    <row r="219" spans="1:9" ht="22.5" customHeight="1" x14ac:dyDescent="0.35">
      <c r="A219" s="7"/>
      <c r="B219" s="107" t="s">
        <v>240</v>
      </c>
      <c r="C219" s="154">
        <v>60000</v>
      </c>
      <c r="D219" s="10"/>
      <c r="E219" s="10"/>
      <c r="F219" s="10"/>
      <c r="G219" s="10"/>
      <c r="H219" s="10"/>
      <c r="I219" s="10"/>
    </row>
    <row r="220" spans="1:9" s="55" customFormat="1" ht="22.5" customHeight="1" x14ac:dyDescent="0.35">
      <c r="A220" s="7"/>
      <c r="B220" s="40" t="s">
        <v>33</v>
      </c>
      <c r="C220" s="142">
        <f>SUM(C221:C223)</f>
        <v>50000</v>
      </c>
      <c r="D220" s="99"/>
      <c r="E220" s="99"/>
      <c r="F220" s="99"/>
      <c r="G220" s="99"/>
      <c r="H220" s="99"/>
      <c r="I220" s="99"/>
    </row>
    <row r="221" spans="1:9" ht="22.5" customHeight="1" x14ac:dyDescent="0.35">
      <c r="A221" s="7"/>
      <c r="B221" s="107" t="s">
        <v>241</v>
      </c>
      <c r="C221" s="60">
        <v>20000</v>
      </c>
      <c r="D221" s="10"/>
      <c r="E221" s="10"/>
      <c r="F221" s="10"/>
      <c r="G221" s="10"/>
      <c r="H221" s="10"/>
      <c r="I221" s="10"/>
    </row>
    <row r="222" spans="1:9" ht="22.5" customHeight="1" x14ac:dyDescent="0.35">
      <c r="A222" s="7"/>
      <c r="B222" s="65" t="s">
        <v>242</v>
      </c>
      <c r="C222" s="60">
        <v>10000</v>
      </c>
      <c r="D222" s="10"/>
      <c r="E222" s="10"/>
      <c r="F222" s="10"/>
      <c r="G222" s="10"/>
      <c r="H222" s="10"/>
      <c r="I222" s="10"/>
    </row>
    <row r="223" spans="1:9" ht="22.5" customHeight="1" x14ac:dyDescent="0.35">
      <c r="A223" s="7"/>
      <c r="B223" s="65" t="s">
        <v>243</v>
      </c>
      <c r="C223" s="60">
        <v>20000</v>
      </c>
      <c r="D223" s="10"/>
      <c r="E223" s="10"/>
      <c r="F223" s="10"/>
      <c r="G223" s="10"/>
      <c r="H223" s="10"/>
      <c r="I223" s="10"/>
    </row>
    <row r="224" spans="1:9" s="48" customFormat="1" ht="22.5" customHeight="1" x14ac:dyDescent="0.35">
      <c r="A224" s="7"/>
      <c r="B224" s="42" t="s">
        <v>34</v>
      </c>
      <c r="C224" s="142">
        <f>SUM(C225)</f>
        <v>10000</v>
      </c>
      <c r="D224" s="99"/>
      <c r="E224" s="99"/>
      <c r="F224" s="99"/>
      <c r="G224" s="99"/>
      <c r="H224" s="99"/>
      <c r="I224" s="99"/>
    </row>
    <row r="225" spans="1:9" s="1" customFormat="1" ht="22.5" customHeight="1" x14ac:dyDescent="0.35">
      <c r="A225" s="7"/>
      <c r="B225" s="81" t="s">
        <v>249</v>
      </c>
      <c r="C225" s="141">
        <v>10000</v>
      </c>
      <c r="D225" s="10"/>
      <c r="E225" s="10"/>
      <c r="F225" s="10"/>
      <c r="G225" s="10"/>
      <c r="H225" s="10"/>
      <c r="I225" s="10"/>
    </row>
    <row r="226" spans="1:9" s="48" customFormat="1" ht="22.5" customHeight="1" x14ac:dyDescent="0.35">
      <c r="A226" s="7"/>
      <c r="B226" s="42" t="s">
        <v>35</v>
      </c>
      <c r="C226" s="142">
        <f>SUM(C227:C229)</f>
        <v>50000</v>
      </c>
      <c r="D226" s="99"/>
      <c r="E226" s="99"/>
      <c r="F226" s="99"/>
      <c r="G226" s="99"/>
      <c r="H226" s="99"/>
      <c r="I226" s="99"/>
    </row>
    <row r="227" spans="1:9" ht="22.5" customHeight="1" x14ac:dyDescent="0.35">
      <c r="A227" s="7"/>
      <c r="B227" s="81" t="s">
        <v>249</v>
      </c>
      <c r="C227" s="141">
        <v>50000</v>
      </c>
      <c r="D227" s="10"/>
      <c r="E227" s="10"/>
      <c r="F227" s="10"/>
      <c r="G227" s="10"/>
      <c r="H227" s="10"/>
      <c r="I227" s="10"/>
    </row>
    <row r="228" spans="1:9" ht="22.5" customHeight="1" x14ac:dyDescent="0.35">
      <c r="A228" s="7"/>
      <c r="B228" s="107" t="s">
        <v>251</v>
      </c>
      <c r="C228" s="149" t="s">
        <v>4</v>
      </c>
      <c r="D228" s="10"/>
      <c r="E228" s="10"/>
      <c r="F228" s="10"/>
      <c r="G228" s="10"/>
      <c r="H228" s="10"/>
      <c r="I228" s="10"/>
    </row>
    <row r="229" spans="1:9" ht="10.9" hidden="1" customHeight="1" x14ac:dyDescent="0.35">
      <c r="A229" s="7"/>
      <c r="B229" s="73" t="s">
        <v>252</v>
      </c>
      <c r="C229" s="158" t="s">
        <v>4</v>
      </c>
      <c r="D229" s="10"/>
      <c r="E229" s="10"/>
      <c r="F229" s="10"/>
      <c r="G229" s="10"/>
      <c r="H229" s="10"/>
      <c r="I229" s="10"/>
    </row>
    <row r="230" spans="1:9" s="55" customFormat="1" ht="22.5" customHeight="1" x14ac:dyDescent="0.35">
      <c r="A230" s="7"/>
      <c r="B230" s="42" t="s">
        <v>36</v>
      </c>
      <c r="C230" s="142">
        <f>SUM(C231:C233)</f>
        <v>40000</v>
      </c>
      <c r="D230" s="99"/>
      <c r="E230" s="99"/>
      <c r="F230" s="99"/>
      <c r="G230" s="99"/>
      <c r="H230" s="99"/>
      <c r="I230" s="99"/>
    </row>
    <row r="231" spans="1:9" ht="22.5" customHeight="1" x14ac:dyDescent="0.35">
      <c r="A231" s="7"/>
      <c r="B231" s="65" t="s">
        <v>261</v>
      </c>
      <c r="C231" s="60">
        <v>10000</v>
      </c>
      <c r="D231" s="10"/>
      <c r="E231" s="10"/>
      <c r="F231" s="10"/>
      <c r="G231" s="10"/>
      <c r="H231" s="10"/>
      <c r="I231" s="10"/>
    </row>
    <row r="232" spans="1:9" ht="22.5" customHeight="1" x14ac:dyDescent="0.35">
      <c r="A232" s="7"/>
      <c r="B232" s="65" t="s">
        <v>262</v>
      </c>
      <c r="C232" s="60">
        <v>10000</v>
      </c>
      <c r="D232" s="10"/>
      <c r="E232" s="10"/>
      <c r="F232" s="10"/>
      <c r="G232" s="10"/>
      <c r="H232" s="10"/>
      <c r="I232" s="10"/>
    </row>
    <row r="233" spans="1:9" ht="22.5" customHeight="1" x14ac:dyDescent="0.35">
      <c r="A233" s="7"/>
      <c r="B233" s="65" t="s">
        <v>263</v>
      </c>
      <c r="C233" s="60">
        <v>20000</v>
      </c>
      <c r="D233" s="10"/>
      <c r="E233" s="10"/>
      <c r="F233" s="10"/>
      <c r="G233" s="10"/>
      <c r="H233" s="10"/>
      <c r="I233" s="10"/>
    </row>
    <row r="234" spans="1:9" ht="22.5" customHeight="1" x14ac:dyDescent="0.35">
      <c r="A234" s="7"/>
      <c r="B234" s="42" t="s">
        <v>39</v>
      </c>
      <c r="C234" s="143">
        <f>SUM(C235:C237)</f>
        <v>35000</v>
      </c>
      <c r="D234" s="10"/>
      <c r="E234" s="10"/>
      <c r="F234" s="10"/>
      <c r="G234" s="10"/>
      <c r="H234" s="10"/>
      <c r="I234" s="10"/>
    </row>
    <row r="235" spans="1:9" s="55" customFormat="1" ht="22.5" customHeight="1" x14ac:dyDescent="0.35">
      <c r="A235" s="39"/>
      <c r="B235" s="65" t="s">
        <v>280</v>
      </c>
      <c r="C235" s="63">
        <v>15000</v>
      </c>
      <c r="D235" s="99"/>
      <c r="E235" s="99"/>
      <c r="F235" s="99"/>
      <c r="G235" s="99"/>
      <c r="H235" s="99"/>
      <c r="I235" s="99"/>
    </row>
    <row r="236" spans="1:9" s="55" customFormat="1" ht="10.9" hidden="1" customHeight="1" x14ac:dyDescent="0.35">
      <c r="A236" s="39"/>
      <c r="B236" s="65" t="s">
        <v>281</v>
      </c>
      <c r="C236" s="149" t="s">
        <v>4</v>
      </c>
      <c r="D236" s="99"/>
      <c r="E236" s="99"/>
      <c r="F236" s="99"/>
      <c r="G236" s="99"/>
      <c r="H236" s="99"/>
      <c r="I236" s="99"/>
    </row>
    <row r="237" spans="1:9" s="55" customFormat="1" ht="22.5" customHeight="1" x14ac:dyDescent="0.35">
      <c r="A237" s="39"/>
      <c r="B237" s="65" t="s">
        <v>282</v>
      </c>
      <c r="C237" s="63">
        <v>20000</v>
      </c>
      <c r="D237" s="99"/>
      <c r="E237" s="99"/>
      <c r="F237" s="99"/>
      <c r="G237" s="99"/>
      <c r="H237" s="99"/>
      <c r="I237" s="99"/>
    </row>
    <row r="238" spans="1:9" s="55" customFormat="1" ht="22.5" customHeight="1" x14ac:dyDescent="0.35">
      <c r="A238" s="39"/>
      <c r="B238" s="9" t="s">
        <v>40</v>
      </c>
      <c r="C238" s="139">
        <f>SUM(C239:C241)</f>
        <v>35000</v>
      </c>
      <c r="D238" s="99"/>
      <c r="E238" s="99"/>
      <c r="F238" s="99"/>
      <c r="G238" s="99"/>
      <c r="H238" s="99"/>
      <c r="I238" s="99"/>
    </row>
    <row r="239" spans="1:9" s="55" customFormat="1" ht="22.5" customHeight="1" x14ac:dyDescent="0.35">
      <c r="A239" s="39"/>
      <c r="B239" s="65" t="s">
        <v>280</v>
      </c>
      <c r="C239" s="63">
        <v>15000</v>
      </c>
      <c r="D239" s="99"/>
      <c r="E239" s="99"/>
      <c r="F239" s="99"/>
      <c r="G239" s="99"/>
      <c r="H239" s="99"/>
      <c r="I239" s="99"/>
    </row>
    <row r="240" spans="1:9" s="55" customFormat="1" ht="10.9" hidden="1" customHeight="1" x14ac:dyDescent="0.35">
      <c r="A240" s="39"/>
      <c r="B240" s="65" t="s">
        <v>281</v>
      </c>
      <c r="C240" s="149" t="s">
        <v>4</v>
      </c>
      <c r="D240" s="99"/>
      <c r="E240" s="99"/>
      <c r="F240" s="99"/>
      <c r="G240" s="99"/>
      <c r="H240" s="99"/>
      <c r="I240" s="99"/>
    </row>
    <row r="241" spans="1:9" s="55" customFormat="1" ht="22.5" customHeight="1" x14ac:dyDescent="0.35">
      <c r="A241" s="39"/>
      <c r="B241" s="65" t="s">
        <v>282</v>
      </c>
      <c r="C241" s="63">
        <v>20000</v>
      </c>
      <c r="D241" s="99"/>
      <c r="E241" s="99"/>
      <c r="F241" s="99"/>
      <c r="G241" s="99"/>
      <c r="H241" s="99"/>
      <c r="I241" s="99"/>
    </row>
    <row r="242" spans="1:9" s="55" customFormat="1" ht="22.5" customHeight="1" x14ac:dyDescent="0.35">
      <c r="A242" s="7"/>
      <c r="B242" s="40" t="s">
        <v>42</v>
      </c>
      <c r="C242" s="142">
        <f>SUM(C243)</f>
        <v>60000</v>
      </c>
      <c r="D242" s="99"/>
      <c r="E242" s="99"/>
      <c r="F242" s="99"/>
      <c r="G242" s="99"/>
      <c r="H242" s="99"/>
      <c r="I242" s="99"/>
    </row>
    <row r="243" spans="1:9" ht="22.5" customHeight="1" x14ac:dyDescent="0.35">
      <c r="A243" s="7"/>
      <c r="B243" s="18" t="s">
        <v>287</v>
      </c>
      <c r="C243" s="58">
        <v>60000</v>
      </c>
      <c r="D243" s="10"/>
      <c r="E243" s="10"/>
      <c r="F243" s="10"/>
      <c r="G243" s="10"/>
      <c r="H243" s="10"/>
      <c r="I243" s="10"/>
    </row>
    <row r="244" spans="1:9" ht="22.5" customHeight="1" x14ac:dyDescent="0.35">
      <c r="A244" s="7"/>
      <c r="B244" s="42" t="s">
        <v>97</v>
      </c>
      <c r="C244" s="140">
        <f>SUM(C245)</f>
        <v>8000</v>
      </c>
      <c r="D244" s="10"/>
      <c r="E244" s="10"/>
      <c r="F244" s="10"/>
      <c r="G244" s="10"/>
      <c r="H244" s="10"/>
      <c r="I244" s="10"/>
    </row>
    <row r="245" spans="1:9" ht="63" x14ac:dyDescent="0.35">
      <c r="A245" s="7"/>
      <c r="B245" s="18" t="s">
        <v>211</v>
      </c>
      <c r="C245" s="61">
        <v>8000</v>
      </c>
      <c r="D245" s="10"/>
      <c r="E245" s="10"/>
      <c r="F245" s="10"/>
      <c r="G245" s="10"/>
      <c r="H245" s="10"/>
      <c r="I245" s="10"/>
    </row>
    <row r="246" spans="1:9" s="46" customFormat="1" ht="40.9" customHeight="1" x14ac:dyDescent="0.2">
      <c r="A246" s="44"/>
      <c r="B246" s="44" t="s">
        <v>349</v>
      </c>
      <c r="C246" s="144">
        <f t="shared" ref="C246" si="15">SUM(C7,C83,C121,C198)</f>
        <v>49897900</v>
      </c>
      <c r="D246" s="38"/>
      <c r="E246" s="38"/>
      <c r="F246" s="38"/>
      <c r="G246" s="38"/>
      <c r="H246" s="38"/>
      <c r="I246" s="38"/>
    </row>
    <row r="247" spans="1:9" ht="22.5" customHeight="1" x14ac:dyDescent="0.35">
      <c r="C247" s="3"/>
    </row>
    <row r="248" spans="1:9" s="46" customFormat="1" ht="26.45" customHeight="1" x14ac:dyDescent="0.2">
      <c r="A248" s="224"/>
      <c r="B248" s="225" t="s">
        <v>348</v>
      </c>
      <c r="C248" s="222">
        <f>SUM(C249:C251)</f>
        <v>182000</v>
      </c>
      <c r="D248" s="223"/>
      <c r="E248" s="223"/>
      <c r="F248" s="223"/>
      <c r="G248" s="223"/>
      <c r="H248" s="223"/>
      <c r="I248" s="223"/>
    </row>
    <row r="249" spans="1:9" ht="42" x14ac:dyDescent="0.35">
      <c r="A249" s="7"/>
      <c r="B249" s="86" t="s">
        <v>353</v>
      </c>
      <c r="C249" s="61">
        <v>150000</v>
      </c>
      <c r="D249" s="10"/>
      <c r="E249" s="10"/>
      <c r="F249" s="10"/>
      <c r="G249" s="10"/>
      <c r="H249" s="10"/>
      <c r="I249" s="10"/>
    </row>
    <row r="250" spans="1:9" ht="21" x14ac:dyDescent="0.35">
      <c r="A250" s="32"/>
      <c r="B250" s="88" t="s">
        <v>264</v>
      </c>
      <c r="C250" s="87">
        <v>20000</v>
      </c>
      <c r="D250" s="10"/>
      <c r="E250" s="10"/>
      <c r="F250" s="10"/>
      <c r="G250" s="10"/>
      <c r="H250" s="10"/>
      <c r="I250" s="10"/>
    </row>
    <row r="251" spans="1:9" ht="21" x14ac:dyDescent="0.35">
      <c r="A251" s="7"/>
      <c r="B251" s="89" t="s">
        <v>265</v>
      </c>
      <c r="C251" s="68">
        <v>12000</v>
      </c>
      <c r="D251" s="10"/>
      <c r="E251" s="10"/>
      <c r="F251" s="10"/>
      <c r="G251" s="10"/>
      <c r="H251" s="10"/>
      <c r="I251" s="10"/>
    </row>
    <row r="252" spans="1:9" ht="21" x14ac:dyDescent="0.35">
      <c r="A252" s="116"/>
      <c r="B252" s="117"/>
      <c r="C252" s="118"/>
    </row>
    <row r="253" spans="1:9" ht="21" x14ac:dyDescent="0.35">
      <c r="A253" s="116"/>
      <c r="B253" s="117"/>
      <c r="C253" s="118"/>
    </row>
    <row r="254" spans="1:9" ht="21" x14ac:dyDescent="0.35">
      <c r="A254" s="116"/>
      <c r="B254" s="117"/>
      <c r="C254" s="118"/>
    </row>
    <row r="255" spans="1:9" ht="21" x14ac:dyDescent="0.35">
      <c r="A255" s="116"/>
      <c r="B255" s="117"/>
      <c r="C255" s="118"/>
    </row>
    <row r="256" spans="1:9" ht="21" x14ac:dyDescent="0.35">
      <c r="A256" s="116"/>
      <c r="B256" s="117"/>
      <c r="C256" s="118"/>
    </row>
    <row r="257" spans="1:3" ht="21" x14ac:dyDescent="0.35">
      <c r="A257" s="116"/>
      <c r="B257" s="117"/>
      <c r="C257" s="118"/>
    </row>
    <row r="258" spans="1:3" ht="21" x14ac:dyDescent="0.35">
      <c r="A258" s="116"/>
      <c r="B258" s="117"/>
      <c r="C258" s="118"/>
    </row>
    <row r="259" spans="1:3" ht="21" x14ac:dyDescent="0.35">
      <c r="A259" s="116"/>
      <c r="B259" s="117"/>
      <c r="C259" s="118"/>
    </row>
    <row r="260" spans="1:3" ht="21" x14ac:dyDescent="0.35">
      <c r="A260" s="116"/>
      <c r="B260" s="117"/>
      <c r="C260" s="118"/>
    </row>
    <row r="261" spans="1:3" ht="21" x14ac:dyDescent="0.35">
      <c r="A261" s="116"/>
      <c r="C261" s="3"/>
    </row>
    <row r="262" spans="1:3" ht="21" x14ac:dyDescent="0.35">
      <c r="A262" s="116"/>
      <c r="C262" s="3"/>
    </row>
    <row r="263" spans="1:3" ht="21" x14ac:dyDescent="0.35">
      <c r="A263" s="116"/>
      <c r="C263" s="3"/>
    </row>
    <row r="264" spans="1:3" ht="21" x14ac:dyDescent="0.35">
      <c r="A264" s="116"/>
      <c r="C264" s="3"/>
    </row>
    <row r="265" spans="1:3" s="1" customFormat="1" ht="21" x14ac:dyDescent="0.35">
      <c r="A265" s="116"/>
    </row>
    <row r="266" spans="1:3" ht="22.5" customHeight="1" x14ac:dyDescent="0.35">
      <c r="C266" s="3"/>
    </row>
    <row r="267" spans="1:3" ht="9" customHeight="1" x14ac:dyDescent="0.35">
      <c r="C267" s="3"/>
    </row>
    <row r="268" spans="1:3" ht="22.5" customHeight="1" x14ac:dyDescent="0.35">
      <c r="C268" s="3"/>
    </row>
    <row r="269" spans="1:3" ht="22.5" customHeight="1" x14ac:dyDescent="0.35">
      <c r="C269" s="3"/>
    </row>
    <row r="270" spans="1:3" ht="22.5" customHeight="1" x14ac:dyDescent="0.35">
      <c r="C270" s="3"/>
    </row>
    <row r="271" spans="1:3" ht="9.6" customHeight="1" x14ac:dyDescent="0.35">
      <c r="C271" s="3"/>
    </row>
    <row r="272" spans="1:3" ht="22.5" customHeight="1" x14ac:dyDescent="0.35">
      <c r="C272" s="3"/>
    </row>
    <row r="273" spans="3:3" ht="22.5" customHeight="1" x14ac:dyDescent="0.35">
      <c r="C273" s="3"/>
    </row>
    <row r="274" spans="3:3" ht="22.5" customHeight="1" x14ac:dyDescent="0.35">
      <c r="C274" s="3"/>
    </row>
    <row r="275" spans="3:3" ht="22.5" customHeight="1" x14ac:dyDescent="0.35">
      <c r="C275" s="3"/>
    </row>
    <row r="276" spans="3:3" ht="22.5" customHeight="1" x14ac:dyDescent="0.35">
      <c r="C276" s="3"/>
    </row>
  </sheetData>
  <mergeCells count="13">
    <mergeCell ref="G1:I1"/>
    <mergeCell ref="A2:I2"/>
    <mergeCell ref="F5:F6"/>
    <mergeCell ref="G5:G6"/>
    <mergeCell ref="H5:H6"/>
    <mergeCell ref="I5:I6"/>
    <mergeCell ref="A5:A6"/>
    <mergeCell ref="B5:B6"/>
    <mergeCell ref="C5:C6"/>
    <mergeCell ref="D5:D6"/>
    <mergeCell ref="E5:E6"/>
    <mergeCell ref="A3:I3"/>
    <mergeCell ref="A4:I4"/>
  </mergeCells>
  <printOptions horizontalCentered="1"/>
  <pageMargins left="0.31496062992126" right="0.31496062992126" top="0.62992125984252001" bottom="0.51" header="0.39370078740157499" footer="0.15748031496063"/>
  <pageSetup paperSize="9" scale="55" orientation="landscape" r:id="rId1"/>
  <headerFooter>
    <oddFooter>&amp;C&amp;"TH SarabunPSK,ธรรมดา"&amp;28หน้า &amp;P ของ &amp;N หน้า</oddFooter>
  </headerFooter>
  <rowBreaks count="6" manualBreakCount="6">
    <brk id="40" max="23" man="1"/>
    <brk id="108" max="23" man="1"/>
    <brk id="141" max="23" man="1"/>
    <brk id="177" max="23" man="1"/>
    <brk id="209" max="23" man="1"/>
    <brk id="243" max="23" man="1"/>
  </rowBreaks>
  <colBreaks count="1" manualBreakCount="1">
    <brk id="9" max="2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8</vt:i4>
      </vt:variant>
    </vt:vector>
  </HeadingPairs>
  <TitlesOfParts>
    <vt:vector size="13" baseType="lpstr">
      <vt:lpstr>แบบ รง.</vt:lpstr>
      <vt:lpstr>แบบ รง 1</vt:lpstr>
      <vt:lpstr>แบบ รง 2</vt:lpstr>
      <vt:lpstr>แบบ รง 3</vt:lpstr>
      <vt:lpstr>แบบ รง 4</vt:lpstr>
      <vt:lpstr>'แบบ รง 1'!Print_Area</vt:lpstr>
      <vt:lpstr>'แบบ รง 2'!Print_Area</vt:lpstr>
      <vt:lpstr>'แบบ รง 3'!Print_Area</vt:lpstr>
      <vt:lpstr>'แบบ รง 4'!Print_Area</vt:lpstr>
      <vt:lpstr>'แบบ รง 1'!Print_Titles</vt:lpstr>
      <vt:lpstr>'แบบ รง 2'!Print_Titles</vt:lpstr>
      <vt:lpstr>'แบบ รง 3'!Print_Titles</vt:lpstr>
      <vt:lpstr>'แบบ รง 4'!Print_Titles</vt:lpstr>
    </vt:vector>
  </TitlesOfParts>
  <Company>onc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analy13</dc:creator>
  <cp:lastModifiedBy>Mr.KKD</cp:lastModifiedBy>
  <cp:lastPrinted>2018-08-20T01:23:09Z</cp:lastPrinted>
  <dcterms:created xsi:type="dcterms:W3CDTF">2010-07-22T02:03:12Z</dcterms:created>
  <dcterms:modified xsi:type="dcterms:W3CDTF">2018-08-20T01:24:05Z</dcterms:modified>
</cp:coreProperties>
</file>